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53-2016 MANT. ACCESO Y FTTX R-2\"/>
    </mc:Choice>
  </mc:AlternateContent>
  <bookViews>
    <workbookView xWindow="0" yWindow="0" windowWidth="15360" windowHeight="5364" tabRatio="815" activeTab="3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2" sheetId="10" r:id="rId5"/>
  </sheets>
  <definedNames>
    <definedName name="_xlnm._FilterDatabase" localSheetId="0" hidden="1">'RR HH'!$A$7:$F$105</definedName>
    <definedName name="_xlnm.Print_Area" localSheetId="3">'ADM Y UTILIDADES'!$A$1:$I$34</definedName>
    <definedName name="_xlnm.Print_Area" localSheetId="1">'INSTR-HERR-VEHICULOS'!$A$4:$X$68</definedName>
    <definedName name="_xlnm.Print_Area" localSheetId="2">LOGISTICA!$A$3:$C$87</definedName>
    <definedName name="_xlnm.Print_Area" localSheetId="4">'RESUMEN REGION 2'!$A$1:$C$16</definedName>
    <definedName name="_xlnm.Print_Area" localSheetId="0">'RR HH'!$A$4:$F$105</definedName>
    <definedName name="_xlnm.Print_Titles" localSheetId="0">'RR HH'!$7:$9</definedName>
  </definedNames>
  <calcPr calcId="152511"/>
</workbook>
</file>

<file path=xl/calcChain.xml><?xml version="1.0" encoding="utf-8"?>
<calcChain xmlns="http://schemas.openxmlformats.org/spreadsheetml/2006/main">
  <c r="C116" i="6" l="1"/>
  <c r="R65" i="5" l="1"/>
  <c r="R64" i="5"/>
  <c r="R63" i="5"/>
  <c r="R62" i="5"/>
  <c r="R59" i="5"/>
  <c r="R58" i="5"/>
  <c r="R57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T54" i="5" l="1"/>
  <c r="T53" i="5"/>
  <c r="T52" i="5"/>
  <c r="T51" i="5"/>
  <c r="X51" i="5" s="1"/>
  <c r="T50" i="5"/>
  <c r="T49" i="5"/>
  <c r="T48" i="5"/>
  <c r="T47" i="5"/>
  <c r="T46" i="5"/>
  <c r="T36" i="5"/>
  <c r="U36" i="5" s="1"/>
  <c r="T37" i="5"/>
  <c r="U37" i="5" s="1"/>
  <c r="T38" i="5"/>
  <c r="U38" i="5" s="1"/>
  <c r="T39" i="5"/>
  <c r="U39" i="5" s="1"/>
  <c r="V36" i="5" l="1"/>
  <c r="W46" i="5"/>
  <c r="U46" i="5"/>
  <c r="W39" i="5"/>
  <c r="X39" i="5"/>
  <c r="V39" i="5"/>
  <c r="W49" i="5"/>
  <c r="U49" i="5"/>
  <c r="W53" i="5"/>
  <c r="U53" i="5"/>
  <c r="X49" i="5"/>
  <c r="W50" i="5"/>
  <c r="U50" i="5"/>
  <c r="W54" i="5"/>
  <c r="U54" i="5"/>
  <c r="W37" i="5"/>
  <c r="X37" i="5"/>
  <c r="V37" i="5"/>
  <c r="W47" i="5"/>
  <c r="U47" i="5"/>
  <c r="W51" i="5"/>
  <c r="U51" i="5"/>
  <c r="X47" i="5"/>
  <c r="X53" i="5"/>
  <c r="W38" i="5"/>
  <c r="X38" i="5"/>
  <c r="V38" i="5"/>
  <c r="W48" i="5"/>
  <c r="U48" i="5"/>
  <c r="W52" i="5"/>
  <c r="U52" i="5"/>
  <c r="X48" i="5"/>
  <c r="X52" i="5"/>
  <c r="V46" i="5"/>
  <c r="V47" i="5"/>
  <c r="V48" i="5"/>
  <c r="V49" i="5"/>
  <c r="V50" i="5"/>
  <c r="V51" i="5"/>
  <c r="V52" i="5"/>
  <c r="V53" i="5"/>
  <c r="V54" i="5"/>
  <c r="X46" i="5"/>
  <c r="X50" i="5"/>
  <c r="X54" i="5"/>
  <c r="X36" i="5"/>
  <c r="W36" i="5"/>
  <c r="T58" i="5" l="1"/>
  <c r="U58" i="5" s="1"/>
  <c r="C69" i="4"/>
  <c r="C29" i="9" s="1"/>
  <c r="D29" i="9" s="1"/>
  <c r="E29" i="9" s="1"/>
  <c r="F29" i="9" s="1"/>
  <c r="G29" i="9" s="1"/>
  <c r="H29" i="9" s="1"/>
  <c r="I29" i="9" s="1"/>
  <c r="C48" i="4"/>
  <c r="C21" i="4"/>
  <c r="C27" i="9" s="1"/>
  <c r="D27" i="9" s="1"/>
  <c r="E27" i="9" s="1"/>
  <c r="F27" i="9" s="1"/>
  <c r="G27" i="9" s="1"/>
  <c r="H27" i="9" s="1"/>
  <c r="I27" i="9" s="1"/>
  <c r="E8" i="6"/>
  <c r="C28" i="9"/>
  <c r="D28" i="9" s="1"/>
  <c r="E28" i="9" s="1"/>
  <c r="F28" i="9" s="1"/>
  <c r="G28" i="9" s="1"/>
  <c r="H28" i="9" s="1"/>
  <c r="I28" i="9" s="1"/>
  <c r="C86" i="4"/>
  <c r="C30" i="9" s="1"/>
  <c r="D30" i="9" s="1"/>
  <c r="E30" i="9" s="1"/>
  <c r="F30" i="9" s="1"/>
  <c r="G30" i="9" s="1"/>
  <c r="H30" i="9" s="1"/>
  <c r="I30" i="9" s="1"/>
  <c r="T11" i="5"/>
  <c r="T12" i="5"/>
  <c r="X12" i="5" s="1"/>
  <c r="T13" i="5"/>
  <c r="T14" i="5"/>
  <c r="X14" i="5" s="1"/>
  <c r="T15" i="5"/>
  <c r="U15" i="5" s="1"/>
  <c r="T16" i="5"/>
  <c r="U16" i="5" s="1"/>
  <c r="T17" i="5"/>
  <c r="U17" i="5" s="1"/>
  <c r="T18" i="5"/>
  <c r="U18" i="5" s="1"/>
  <c r="T19" i="5"/>
  <c r="U19" i="5" s="1"/>
  <c r="T20" i="5"/>
  <c r="U20" i="5" s="1"/>
  <c r="T21" i="5"/>
  <c r="U21" i="5" s="1"/>
  <c r="T22" i="5"/>
  <c r="U22" i="5" s="1"/>
  <c r="T23" i="5"/>
  <c r="V23" i="5" s="1"/>
  <c r="T24" i="5"/>
  <c r="U24" i="5" s="1"/>
  <c r="T25" i="5"/>
  <c r="X25" i="5" s="1"/>
  <c r="T26" i="5"/>
  <c r="U26" i="5" s="1"/>
  <c r="T27" i="5"/>
  <c r="U27" i="5" s="1"/>
  <c r="T28" i="5"/>
  <c r="U28" i="5" s="1"/>
  <c r="T29" i="5"/>
  <c r="W29" i="5" s="1"/>
  <c r="T30" i="5"/>
  <c r="U30" i="5" s="1"/>
  <c r="T31" i="5"/>
  <c r="U31" i="5" s="1"/>
  <c r="T32" i="5"/>
  <c r="U32" i="5" s="1"/>
  <c r="T33" i="5"/>
  <c r="X33" i="5" s="1"/>
  <c r="T34" i="5"/>
  <c r="U34" i="5" s="1"/>
  <c r="T35" i="5"/>
  <c r="T42" i="5"/>
  <c r="W42" i="5" s="1"/>
  <c r="T43" i="5"/>
  <c r="U43" i="5" s="1"/>
  <c r="T44" i="5"/>
  <c r="U44" i="5" s="1"/>
  <c r="T45" i="5"/>
  <c r="W45" i="5" s="1"/>
  <c r="T57" i="5"/>
  <c r="U57" i="5" s="1"/>
  <c r="T59" i="5"/>
  <c r="W59" i="5" s="1"/>
  <c r="T62" i="5"/>
  <c r="W62" i="5" s="1"/>
  <c r="T63" i="5"/>
  <c r="U63" i="5" s="1"/>
  <c r="T64" i="5"/>
  <c r="T65" i="5"/>
  <c r="V18" i="5"/>
  <c r="V30" i="5"/>
  <c r="V44" i="5"/>
  <c r="W14" i="5"/>
  <c r="W30" i="5"/>
  <c r="W44" i="5"/>
  <c r="X11" i="5"/>
  <c r="X28" i="5"/>
  <c r="X30" i="5"/>
  <c r="X44" i="5"/>
  <c r="X45" i="5"/>
  <c r="W28" i="5" l="1"/>
  <c r="V24" i="5"/>
  <c r="X43" i="5"/>
  <c r="W12" i="5"/>
  <c r="V20" i="5"/>
  <c r="X32" i="5"/>
  <c r="V32" i="5"/>
  <c r="V63" i="5"/>
  <c r="V58" i="5"/>
  <c r="X63" i="5"/>
  <c r="X58" i="5"/>
  <c r="W33" i="5"/>
  <c r="W32" i="5"/>
  <c r="W24" i="5"/>
  <c r="X31" i="5"/>
  <c r="X24" i="5"/>
  <c r="W43" i="5"/>
  <c r="V43" i="5"/>
  <c r="V27" i="5"/>
  <c r="W58" i="5"/>
  <c r="V28" i="5"/>
  <c r="V16" i="5"/>
  <c r="W65" i="5"/>
  <c r="U65" i="5"/>
  <c r="U35" i="5"/>
  <c r="V35" i="5"/>
  <c r="X35" i="5"/>
  <c r="W35" i="5"/>
  <c r="U11" i="5"/>
  <c r="V11" i="5"/>
  <c r="W15" i="5"/>
  <c r="W11" i="5"/>
  <c r="V31" i="5"/>
  <c r="V19" i="5"/>
  <c r="W64" i="5"/>
  <c r="U64" i="5"/>
  <c r="V14" i="5"/>
  <c r="U14" i="5"/>
  <c r="X59" i="5"/>
  <c r="U59" i="5"/>
  <c r="X23" i="5"/>
  <c r="W31" i="5"/>
  <c r="W27" i="5"/>
  <c r="V33" i="5"/>
  <c r="U33" i="5"/>
  <c r="V29" i="5"/>
  <c r="U29" i="5"/>
  <c r="V25" i="5"/>
  <c r="U25" i="5"/>
  <c r="U13" i="5"/>
  <c r="V13" i="5"/>
  <c r="X65" i="5"/>
  <c r="X27" i="5"/>
  <c r="X15" i="5"/>
  <c r="W63" i="5"/>
  <c r="W25" i="5"/>
  <c r="W13" i="5"/>
  <c r="V34" i="5"/>
  <c r="V22" i="5"/>
  <c r="V15" i="5"/>
  <c r="V62" i="5"/>
  <c r="U62" i="5"/>
  <c r="V45" i="5"/>
  <c r="U45" i="5"/>
  <c r="V42" i="5"/>
  <c r="U42" i="5"/>
  <c r="U12" i="5"/>
  <c r="V12" i="5"/>
  <c r="W23" i="5"/>
  <c r="U23" i="5"/>
  <c r="E93" i="6"/>
  <c r="F93" i="6" s="1"/>
  <c r="E95" i="6"/>
  <c r="F95" i="6" s="1"/>
  <c r="E76" i="6"/>
  <c r="F76" i="6" s="1"/>
  <c r="E92" i="6"/>
  <c r="F92" i="6" s="1"/>
  <c r="E94" i="6"/>
  <c r="F94" i="6" s="1"/>
  <c r="E77" i="6"/>
  <c r="F77" i="6" s="1"/>
  <c r="E52" i="6"/>
  <c r="F52" i="6" s="1"/>
  <c r="E55" i="6"/>
  <c r="F55" i="6" s="1"/>
  <c r="E54" i="6"/>
  <c r="F54" i="6" s="1"/>
  <c r="E51" i="6"/>
  <c r="F51" i="6" s="1"/>
  <c r="E53" i="6"/>
  <c r="F53" i="6" s="1"/>
  <c r="E25" i="6"/>
  <c r="F25" i="6" s="1"/>
  <c r="E56" i="6"/>
  <c r="F56" i="6" s="1"/>
  <c r="E24" i="6"/>
  <c r="F24" i="6" s="1"/>
  <c r="E85" i="6"/>
  <c r="F85" i="6" s="1"/>
  <c r="E87" i="6"/>
  <c r="F87" i="6" s="1"/>
  <c r="E66" i="6"/>
  <c r="F66" i="6" s="1"/>
  <c r="E63" i="6"/>
  <c r="F63" i="6" s="1"/>
  <c r="E68" i="6"/>
  <c r="F68" i="6" s="1"/>
  <c r="E65" i="6"/>
  <c r="F65" i="6" s="1"/>
  <c r="E67" i="6"/>
  <c r="F67" i="6" s="1"/>
  <c r="E64" i="6"/>
  <c r="F64" i="6" s="1"/>
  <c r="E61" i="6"/>
  <c r="F61" i="6" s="1"/>
  <c r="E34" i="6"/>
  <c r="F34" i="6" s="1"/>
  <c r="E59" i="6"/>
  <c r="F59" i="6" s="1"/>
  <c r="E33" i="6"/>
  <c r="F33" i="6" s="1"/>
  <c r="E10" i="6"/>
  <c r="F10" i="6" s="1"/>
  <c r="E16" i="6"/>
  <c r="F16" i="6" s="1"/>
  <c r="E23" i="6"/>
  <c r="F23" i="6" s="1"/>
  <c r="E29" i="6"/>
  <c r="F29" i="6" s="1"/>
  <c r="E36" i="6"/>
  <c r="F36" i="6" s="1"/>
  <c r="E42" i="6"/>
  <c r="F42" i="6" s="1"/>
  <c r="E58" i="6"/>
  <c r="F58" i="6" s="1"/>
  <c r="E97" i="6"/>
  <c r="F97" i="6" s="1"/>
  <c r="E21" i="6"/>
  <c r="F21" i="6" s="1"/>
  <c r="E41" i="6"/>
  <c r="F41" i="6" s="1"/>
  <c r="E50" i="6"/>
  <c r="F50" i="6" s="1"/>
  <c r="E91" i="6"/>
  <c r="F91" i="6" s="1"/>
  <c r="E18" i="6"/>
  <c r="F18" i="6" s="1"/>
  <c r="E26" i="6"/>
  <c r="F26" i="6" s="1"/>
  <c r="E32" i="6"/>
  <c r="F32" i="6" s="1"/>
  <c r="E75" i="6"/>
  <c r="F75" i="6" s="1"/>
  <c r="E82" i="6"/>
  <c r="F82" i="6" s="1"/>
  <c r="E13" i="6"/>
  <c r="F13" i="6" s="1"/>
  <c r="E98" i="6"/>
  <c r="F98" i="6" s="1"/>
  <c r="E39" i="6"/>
  <c r="F39" i="6" s="1"/>
  <c r="E48" i="6"/>
  <c r="F48" i="6" s="1"/>
  <c r="E83" i="6"/>
  <c r="F83" i="6" s="1"/>
  <c r="E44" i="6"/>
  <c r="F44" i="6" s="1"/>
  <c r="E15" i="6"/>
  <c r="F15" i="6" s="1"/>
  <c r="E102" i="6"/>
  <c r="F102" i="6" s="1"/>
  <c r="E71" i="6"/>
  <c r="F71" i="6" s="1"/>
  <c r="X18" i="5"/>
  <c r="W18" i="5"/>
  <c r="X62" i="5"/>
  <c r="X13" i="5"/>
  <c r="W57" i="5"/>
  <c r="W34" i="5"/>
  <c r="W26" i="5"/>
  <c r="V64" i="5"/>
  <c r="W19" i="5"/>
  <c r="X19" i="5"/>
  <c r="W16" i="5"/>
  <c r="X16" i="5"/>
  <c r="V21" i="5"/>
  <c r="X21" i="5"/>
  <c r="W21" i="5"/>
  <c r="X64" i="5"/>
  <c r="X57" i="5"/>
  <c r="X34" i="5"/>
  <c r="X26" i="5"/>
  <c r="X20" i="5"/>
  <c r="W20" i="5"/>
  <c r="X42" i="5"/>
  <c r="X29" i="5"/>
  <c r="V57" i="5"/>
  <c r="V26" i="5"/>
  <c r="X22" i="5"/>
  <c r="W22" i="5"/>
  <c r="V17" i="5"/>
  <c r="X17" i="5"/>
  <c r="W17" i="5"/>
  <c r="V65" i="5"/>
  <c r="V59" i="5"/>
  <c r="E57" i="6"/>
  <c r="F57" i="6" s="1"/>
  <c r="E49" i="6"/>
  <c r="F49" i="6" s="1"/>
  <c r="E79" i="6"/>
  <c r="F79" i="6" s="1"/>
  <c r="E43" i="6"/>
  <c r="F43" i="6" s="1"/>
  <c r="E38" i="6"/>
  <c r="F38" i="6" s="1"/>
  <c r="E100" i="6"/>
  <c r="F100" i="6" s="1"/>
  <c r="E27" i="6"/>
  <c r="F27" i="6" s="1"/>
  <c r="E20" i="6"/>
  <c r="F20" i="6" s="1"/>
  <c r="E17" i="6"/>
  <c r="F17" i="6" s="1"/>
  <c r="E12" i="6"/>
  <c r="F12" i="6" s="1"/>
  <c r="E30" i="6"/>
  <c r="F30" i="6" s="1"/>
  <c r="E45" i="6"/>
  <c r="E78" i="6"/>
  <c r="F78" i="6" s="1"/>
  <c r="E40" i="6"/>
  <c r="F40" i="6" s="1"/>
  <c r="E37" i="6"/>
  <c r="F37" i="6" s="1"/>
  <c r="E80" i="6"/>
  <c r="F80" i="6" s="1"/>
  <c r="E31" i="6"/>
  <c r="F31" i="6" s="1"/>
  <c r="E22" i="6"/>
  <c r="F22" i="6" s="1"/>
  <c r="E19" i="6"/>
  <c r="F19" i="6" s="1"/>
  <c r="E14" i="6"/>
  <c r="F14" i="6" s="1"/>
  <c r="E11" i="6"/>
  <c r="F11" i="6" s="1"/>
  <c r="E96" i="6"/>
  <c r="F96" i="6" s="1"/>
  <c r="E70" i="6"/>
  <c r="F70" i="6" s="1"/>
  <c r="U67" i="5" l="1"/>
  <c r="C19" i="9" s="1"/>
  <c r="D19" i="9" s="1"/>
  <c r="E19" i="9" s="1"/>
  <c r="F19" i="9" s="1"/>
  <c r="G19" i="9" s="1"/>
  <c r="H19" i="9" s="1"/>
  <c r="I19" i="9" s="1"/>
  <c r="F88" i="6"/>
  <c r="C13" i="9" s="1"/>
  <c r="D13" i="9" s="1"/>
  <c r="E13" i="9" s="1"/>
  <c r="F13" i="9" s="1"/>
  <c r="G13" i="9" s="1"/>
  <c r="H13" i="9" s="1"/>
  <c r="I13" i="9" s="1"/>
  <c r="F45" i="6"/>
  <c r="C11" i="9" s="1"/>
  <c r="D11" i="9" s="1"/>
  <c r="E11" i="9" s="1"/>
  <c r="F11" i="9" s="1"/>
  <c r="G11" i="9" s="1"/>
  <c r="H11" i="9" s="1"/>
  <c r="I11" i="9" s="1"/>
  <c r="F72" i="6"/>
  <c r="C12" i="9" s="1"/>
  <c r="D12" i="9" s="1"/>
  <c r="E12" i="9" s="1"/>
  <c r="F12" i="9" s="1"/>
  <c r="G12" i="9" s="1"/>
  <c r="H12" i="9" s="1"/>
  <c r="I12" i="9" s="1"/>
  <c r="F103" i="6"/>
  <c r="X67" i="5"/>
  <c r="C22" i="9" s="1"/>
  <c r="D22" i="9" s="1"/>
  <c r="E22" i="9" s="1"/>
  <c r="F22" i="9" s="1"/>
  <c r="G22" i="9" s="1"/>
  <c r="H22" i="9" s="1"/>
  <c r="I22" i="9" s="1"/>
  <c r="V67" i="5"/>
  <c r="C20" i="9" s="1"/>
  <c r="D20" i="9" s="1"/>
  <c r="E20" i="9" s="1"/>
  <c r="F20" i="9" s="1"/>
  <c r="G20" i="9" s="1"/>
  <c r="H20" i="9" s="1"/>
  <c r="I20" i="9" s="1"/>
  <c r="W67" i="5"/>
  <c r="C21" i="9" s="1"/>
  <c r="D21" i="9" s="1"/>
  <c r="E21" i="9" s="1"/>
  <c r="F21" i="9" s="1"/>
  <c r="G21" i="9" s="1"/>
  <c r="H21" i="9" s="1"/>
  <c r="I21" i="9" s="1"/>
  <c r="C14" i="9"/>
  <c r="D14" i="9" s="1"/>
  <c r="E14" i="9" s="1"/>
  <c r="F14" i="9" s="1"/>
  <c r="G14" i="9" s="1"/>
  <c r="H14" i="9" s="1"/>
  <c r="I14" i="9" s="1"/>
  <c r="C8" i="10" l="1"/>
  <c r="C9" i="10"/>
  <c r="C10" i="10"/>
  <c r="C11" i="10"/>
  <c r="C12" i="10" l="1"/>
</calcChain>
</file>

<file path=xl/sharedStrings.xml><?xml version="1.0" encoding="utf-8"?>
<sst xmlns="http://schemas.openxmlformats.org/spreadsheetml/2006/main" count="537" uniqueCount="198">
  <si>
    <t xml:space="preserve"> </t>
  </si>
  <si>
    <t>CANT.</t>
  </si>
  <si>
    <t>POTOSI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</si>
  <si>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</si>
  <si>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</si>
  <si>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</si>
  <si>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</si>
  <si>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</si>
  <si>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</si>
  <si>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</si>
  <si>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</si>
  <si>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</si>
  <si>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</si>
  <si>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</si>
  <si>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</si>
  <si>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</si>
  <si>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</si>
  <si>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</si>
  <si>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</si>
  <si>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</si>
  <si>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</si>
  <si>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</si>
  <si>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</si>
  <si>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</si>
  <si>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</si>
  <si>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</si>
  <si>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</si>
  <si>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Responsable de Gestión de Calidad</t>
  </si>
  <si>
    <t>Técnicos de Mantenimiento de PEX 1</t>
  </si>
  <si>
    <t>Técnicos de Mantenimiento de PEX 2</t>
  </si>
  <si>
    <t>Técnicos de Mantenimiento de PEX 3</t>
  </si>
  <si>
    <t>Técnicos de Mantenimiento de PEX 4</t>
  </si>
  <si>
    <t>Técnicos de Mantenimiento de PEX 5</t>
  </si>
  <si>
    <t>Técnicos de Mantenimiento de PEX 6</t>
  </si>
  <si>
    <t>Técnicos de Mantenimiento de PEX 7</t>
  </si>
  <si>
    <t>Responsable Regional de Provisiones y Fallas</t>
  </si>
  <si>
    <t>Gestor de Provisiones</t>
  </si>
  <si>
    <t>Gestor de Fallas</t>
  </si>
  <si>
    <t>Técnico MDF</t>
  </si>
  <si>
    <t>Técnico de Planta Externa 1</t>
  </si>
  <si>
    <t>Técnico de Planta Externa e IP 1</t>
  </si>
  <si>
    <t>Técnico de Planta Externa 2</t>
  </si>
  <si>
    <t>Técnico de Planta Externa e IP 2</t>
  </si>
  <si>
    <t>Técnico de Planta Externa 3</t>
  </si>
  <si>
    <t>Técnico de Planta Externa e IP 3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</si>
  <si>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</si>
  <si>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</si>
  <si>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</si>
  <si>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</si>
  <si>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</si>
  <si>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</si>
  <si>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</si>
  <si>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</si>
  <si>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</si>
  <si>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</si>
  <si>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</si>
  <si>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</si>
  <si>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Tecle</t>
  </si>
  <si>
    <t>Corta frió</t>
  </si>
  <si>
    <t>Devanador</t>
  </si>
  <si>
    <t>Equipo de medición de líneas LTR Dynatel</t>
  </si>
  <si>
    <t>Medidor de tierras</t>
  </si>
  <si>
    <t>HERRAMIENTAS</t>
  </si>
  <si>
    <t>Entorchadora</t>
  </si>
  <si>
    <t>Combustible</t>
  </si>
  <si>
    <t>Mantenimiento de vehículos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</si>
  <si>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</si>
  <si>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</si>
  <si>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</si>
  <si>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</si>
  <si>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</si>
  <si>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</si>
  <si>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</si>
  <si>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Seguro de Vehículos</t>
  </si>
  <si>
    <t>Impuestos de Vehículos</t>
  </si>
  <si>
    <t>GASTOS ADMINISTRATIVOS U OPERATIVOS ASOCIADOS A CADA CONCEPTO</t>
  </si>
  <si>
    <t>CANON MENSUAL TOTAL POR MANO DE OBRA</t>
  </si>
  <si>
    <t>Licencia Autocad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</si>
  <si>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</si>
  <si>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</si>
  <si>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</si>
  <si>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</si>
  <si>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</si>
  <si>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Potosí</t>
  </si>
  <si>
    <t>Sucre</t>
  </si>
  <si>
    <t>PTS</t>
  </si>
  <si>
    <t>SCR</t>
  </si>
  <si>
    <t>Ponchadora Siemens</t>
  </si>
  <si>
    <t>Alicates Crimping RJs y BNCs</t>
  </si>
  <si>
    <t>Escalera para interiores</t>
  </si>
  <si>
    <t>Llave Cresent, martillo, linterna, flexómetro, juego de llaves mixtas y sierra mecánica con dos repuestos</t>
  </si>
  <si>
    <t>Trafico Telefónico Celular grupos de técnicos para clientes Masivos y PyMES</t>
  </si>
  <si>
    <t>Trafico Telefónico Celular grupos de técnicos para cliente corporativo</t>
  </si>
  <si>
    <t>Ponchadora Pouyet - Krone</t>
  </si>
  <si>
    <t>Ponchadora krone</t>
  </si>
  <si>
    <t xml:space="preserve">Maletín </t>
  </si>
  <si>
    <t>Villazon</t>
  </si>
  <si>
    <t>Tupiza</t>
  </si>
  <si>
    <t>Uyuni</t>
  </si>
  <si>
    <t>Camargo</t>
  </si>
  <si>
    <t>Monteagudo</t>
  </si>
  <si>
    <t>VILL</t>
  </si>
  <si>
    <t>TUP</t>
  </si>
  <si>
    <t>UYU</t>
  </si>
  <si>
    <t>CMG</t>
  </si>
  <si>
    <t>MTG</t>
  </si>
  <si>
    <t>CHUQUISACA</t>
  </si>
  <si>
    <t>Trafico Telefónico Celular de técnicos</t>
  </si>
  <si>
    <t>Alquiler de vehículo</t>
  </si>
  <si>
    <t>Actualizacion de planos</t>
  </si>
  <si>
    <t>Estación de soldar completo para electrónica</t>
  </si>
  <si>
    <t>DEPARTAMENTO</t>
  </si>
  <si>
    <t>Responsable Departamental</t>
  </si>
  <si>
    <t>Total Potosi</t>
  </si>
  <si>
    <t>Total Chuquisaca</t>
  </si>
  <si>
    <t>Total Potosí</t>
  </si>
  <si>
    <t>Total Sucre</t>
  </si>
  <si>
    <t>Cochabamba</t>
  </si>
  <si>
    <t>Total Cochabamba</t>
  </si>
  <si>
    <t>Tarija</t>
  </si>
  <si>
    <t>Yacuiba</t>
  </si>
  <si>
    <t>Villamontes</t>
  </si>
  <si>
    <t>Total Tarija</t>
  </si>
  <si>
    <t>COCHABAMBA</t>
  </si>
  <si>
    <t>TARIJA</t>
  </si>
  <si>
    <t>CBB</t>
  </si>
  <si>
    <t>TRJ</t>
  </si>
  <si>
    <t>YAC</t>
  </si>
  <si>
    <t>VMT</t>
  </si>
  <si>
    <t>TOTAL REGION 2</t>
  </si>
  <si>
    <t>REGION 2</t>
  </si>
  <si>
    <t>Trafico Telefónico Celular grupos de técnicos Mantenimiento PEX</t>
  </si>
  <si>
    <t>Descripción</t>
  </si>
  <si>
    <t>% del sueldo</t>
  </si>
  <si>
    <t>Caja de Salud</t>
  </si>
  <si>
    <t>Total:</t>
  </si>
  <si>
    <t>PRECIOS 1   -   REGION 2</t>
  </si>
  <si>
    <t>Técnico de Planta Externa e IP</t>
  </si>
  <si>
    <t>Trafico Telefónico Celular Técnicos de PEX</t>
  </si>
  <si>
    <t>Villa Tunari</t>
  </si>
  <si>
    <t>Técnicos de Mantenimiento de PEX</t>
  </si>
  <si>
    <t>Bermejo</t>
  </si>
  <si>
    <t>SUELDO 
(SIN IVA)</t>
  </si>
  <si>
    <t>VALOR 
(SIN IVA)</t>
  </si>
  <si>
    <t>TOTAL Bs. (SIN IVA) 
POR MES</t>
  </si>
  <si>
    <t>COSTO EN Bs.
(SIN IVA)</t>
  </si>
  <si>
    <t>PRECIO
(CON IVA)</t>
  </si>
  <si>
    <r>
      <t xml:space="preserve">PRECIO TOTAL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</si>
  <si>
    <t>Técnicos de Mantenimiento de PEX IP</t>
  </si>
  <si>
    <t>Tijera para KEVLAR</t>
  </si>
  <si>
    <t>Pelador de cable (Arado)</t>
  </si>
  <si>
    <t>Una bobina de lanzamiento de un KM de longitud</t>
  </si>
  <si>
    <t>Detectores de trafico</t>
  </si>
  <si>
    <t>Generador eléctrico</t>
  </si>
  <si>
    <t xml:space="preserve">Microscopio Óptico </t>
  </si>
  <si>
    <t xml:space="preserve">OTDR doble ventana (1310/1550 nm) </t>
  </si>
  <si>
    <t>BMJ</t>
  </si>
  <si>
    <t>VTN</t>
  </si>
  <si>
    <t>Técnico de Planta Externa 1 (Responsable Localidad)</t>
  </si>
  <si>
    <t>Técnicos de Mantenimiento de PEX  Especialista FO</t>
  </si>
  <si>
    <t>Técnicos de Mantenimiento de PEX   Especialista FO</t>
  </si>
  <si>
    <t>Técnicos de Mantenimiento de PEX 1 Especialista FO</t>
  </si>
  <si>
    <t>Técnicos de Mantenimiento de PEX 8  Especialista FO</t>
  </si>
  <si>
    <t>Técnico de PEX Corporativo 3 FO</t>
  </si>
  <si>
    <t>Técnicos Clientes Corporativos 3 FTTx</t>
  </si>
  <si>
    <t>Técnico de Planta Externa 4 FO</t>
  </si>
  <si>
    <t>Técnico de Planta Externa 5 FO</t>
  </si>
  <si>
    <t>Técnico de Planta Externa e IP 4 FTTx</t>
  </si>
  <si>
    <t>Técnico de Planta Externa e IP 5 FTTx</t>
  </si>
  <si>
    <t>Técnico de Planta Externa 2 FO</t>
  </si>
  <si>
    <t>Técnicos Clientes Corporativos 2 FTTx</t>
  </si>
  <si>
    <t>Técnico de Planta Externa 1 FO</t>
  </si>
  <si>
    <t>Técnico de Planta Externa e IP 1 FTTx</t>
  </si>
  <si>
    <t>Ponchadora Huawei</t>
  </si>
  <si>
    <t>Tester con pinza amperimetrica</t>
  </si>
  <si>
    <t>Odómetro de cuatro dígitos</t>
  </si>
  <si>
    <t>Stripper MILLER</t>
  </si>
  <si>
    <t>Técnico de Planta Externa 6 FO</t>
  </si>
  <si>
    <t>Técnico de Planta Externa e IP 6 FTTx</t>
  </si>
  <si>
    <t>Técnico de Planta Externa 3 FO</t>
  </si>
  <si>
    <t>Técnicos Clientes Corporativos 4 FTTx</t>
  </si>
  <si>
    <t>Técnicos Clientes Corporativos 5 FTTx</t>
  </si>
  <si>
    <t>Técnico de Planta Externa e IP 2 FTTx</t>
  </si>
  <si>
    <t>Villazón</t>
  </si>
  <si>
    <t>Técnico de Planta Externa e IP 3 FTTx</t>
  </si>
  <si>
    <t>Auto Tipo Vagoneta modelo mayor o igual a 2014 (Grupos Corporativos)</t>
  </si>
  <si>
    <t>Minibús de capacidad min 0,5 Toneladas modelo mayor o igual a 2014 (Grupo de Planta Externa)</t>
  </si>
  <si>
    <t>Técnico de PEX Corporativo 1 FO</t>
  </si>
  <si>
    <t>Técnicos Clientes Corporativos 1 FTTx</t>
  </si>
  <si>
    <t>Técnico de PEX Corporativo 2 FO</t>
  </si>
  <si>
    <t>Cortador de tubo holgado</t>
  </si>
  <si>
    <t>Seguidor de tonos con testeador de redes (Datos y xDSL)</t>
  </si>
  <si>
    <t>Computador portátil, i3 o superior</t>
  </si>
  <si>
    <t>Fuente de láser EXFO FLS 300 o superior</t>
  </si>
  <si>
    <t>Medidor de potencia óptica EXFO FPM 300 o superior</t>
  </si>
  <si>
    <t>Cortadora Fujikura CT-30 o superior</t>
  </si>
  <si>
    <t>Auto Tipo Vagoneta modelo mayor o igual a 2014 (Grupos Masivos y PyMES)</t>
  </si>
  <si>
    <t>Fusionadora Fujikura FSM 50S o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</si>
</sst>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sz val="8"/>
      <color indexed="21"/>
      <name val="MS Sans Serif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9"/>
      <color indexed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5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201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1" xfId="0" applyFont="1" applyBorder="1" applyAlignment="1">
      <alignment horizontal="center" vertical="justify"/>
    </xf>
    <xf numFmtId="3" fontId="18" fillId="0" borderId="1" xfId="0" applyNumberFormat="1" applyFont="1" applyBorder="1" applyAlignment="1">
      <alignment horizontal="center" vertical="justify"/>
    </xf>
    <xf numFmtId="0" fontId="18" fillId="0" borderId="2" xfId="0" applyFont="1" applyBorder="1" applyAlignment="1">
      <alignment horizontal="center" vertical="justify"/>
    </xf>
    <xf numFmtId="3" fontId="18" fillId="0" borderId="2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4" fontId="18" fillId="2" borderId="1" xfId="0" applyNumberFormat="1" applyFont="1" applyFill="1" applyBorder="1" applyAlignment="1">
      <alignment vertical="justify"/>
    </xf>
    <xf numFmtId="4" fontId="18" fillId="2" borderId="2" xfId="0" applyNumberFormat="1" applyFont="1" applyFill="1" applyBorder="1" applyAlignment="1">
      <alignment vertical="justify"/>
    </xf>
    <xf numFmtId="4" fontId="18" fillId="2" borderId="9" xfId="0" applyNumberFormat="1" applyFont="1" applyFill="1" applyBorder="1" applyAlignment="1">
      <alignment vertical="justify"/>
    </xf>
    <xf numFmtId="0" fontId="18" fillId="0" borderId="17" xfId="0" applyFont="1" applyBorder="1" applyAlignment="1">
      <alignment horizontal="center" vertical="justify"/>
    </xf>
    <xf numFmtId="4" fontId="18" fillId="0" borderId="17" xfId="0" applyNumberFormat="1" applyFont="1" applyFill="1" applyBorder="1" applyAlignment="1">
      <alignment vertical="justify"/>
    </xf>
    <xf numFmtId="3" fontId="18" fillId="0" borderId="17" xfId="0" applyNumberFormat="1" applyFont="1" applyBorder="1" applyAlignment="1">
      <alignment horizontal="center" vertical="justify"/>
    </xf>
    <xf numFmtId="4" fontId="0" fillId="3" borderId="8" xfId="0" applyNumberFormat="1" applyFill="1" applyBorder="1" applyAlignment="1">
      <alignment vertical="top"/>
    </xf>
    <xf numFmtId="4" fontId="5" fillId="3" borderId="8" xfId="0" applyNumberFormat="1" applyFont="1" applyFill="1" applyBorder="1" applyAlignment="1">
      <alignment vertical="top"/>
    </xf>
    <xf numFmtId="10" fontId="3" fillId="3" borderId="17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4" fontId="3" fillId="3" borderId="1" xfId="0" applyNumberFormat="1" applyFont="1" applyFill="1" applyBorder="1" applyAlignment="1">
      <alignment horizontal="righ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19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3" fontId="18" fillId="0" borderId="5" xfId="0" applyNumberFormat="1" applyFont="1" applyBorder="1" applyAlignment="1">
      <alignment horizontal="center" vertical="justify"/>
    </xf>
    <xf numFmtId="3" fontId="18" fillId="0" borderId="8" xfId="0" applyNumberFormat="1" applyFont="1" applyBorder="1" applyAlignment="1">
      <alignment horizontal="center" vertical="justify"/>
    </xf>
    <xf numFmtId="3" fontId="18" fillId="0" borderId="23" xfId="0" applyNumberFormat="1" applyFont="1" applyBorder="1" applyAlignment="1">
      <alignment horizontal="center" vertical="justify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3" fontId="18" fillId="0" borderId="1" xfId="0" applyNumberFormat="1" applyFont="1" applyFill="1" applyBorder="1" applyAlignment="1">
      <alignment horizontal="center" vertical="justify"/>
    </xf>
    <xf numFmtId="9" fontId="11" fillId="0" borderId="26" xfId="0" applyNumberFormat="1" applyFont="1" applyBorder="1" applyAlignment="1">
      <alignment horizontal="center" vertical="justify"/>
    </xf>
    <xf numFmtId="9" fontId="11" fillId="0" borderId="27" xfId="0" applyNumberFormat="1" applyFont="1" applyBorder="1" applyAlignment="1">
      <alignment horizontal="center" vertical="justify"/>
    </xf>
    <xf numFmtId="9" fontId="18" fillId="0" borderId="28" xfId="0" applyNumberFormat="1" applyFont="1" applyBorder="1" applyAlignment="1">
      <alignment horizontal="center" vertical="justify"/>
    </xf>
    <xf numFmtId="9" fontId="18" fillId="0" borderId="26" xfId="0" applyNumberFormat="1" applyFont="1" applyBorder="1" applyAlignment="1">
      <alignment horizontal="center" vertical="justify"/>
    </xf>
    <xf numFmtId="164" fontId="0" fillId="0" borderId="2" xfId="2" applyFont="1" applyBorder="1"/>
    <xf numFmtId="164" fontId="0" fillId="0" borderId="1" xfId="2" applyFont="1" applyBorder="1"/>
    <xf numFmtId="164" fontId="11" fillId="0" borderId="3" xfId="2" applyFont="1" applyBorder="1" applyAlignment="1">
      <alignment horizontal="right" vertical="justify"/>
    </xf>
    <xf numFmtId="164" fontId="11" fillId="0" borderId="29" xfId="2" applyFont="1" applyBorder="1" applyAlignment="1">
      <alignment horizontal="right" vertical="justify"/>
    </xf>
    <xf numFmtId="164" fontId="0" fillId="0" borderId="17" xfId="2" applyFont="1" applyBorder="1"/>
    <xf numFmtId="164" fontId="18" fillId="0" borderId="3" xfId="2" applyFont="1" applyBorder="1" applyAlignment="1">
      <alignment horizontal="right" vertical="justify"/>
    </xf>
    <xf numFmtId="164" fontId="12" fillId="0" borderId="17" xfId="2" applyFont="1" applyFill="1" applyBorder="1" applyAlignment="1">
      <alignment horizontal="center" vertical="justify"/>
    </xf>
    <xf numFmtId="0" fontId="4" fillId="0" borderId="2" xfId="0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5" fillId="0" borderId="29" xfId="0" applyFont="1" applyBorder="1" applyAlignment="1">
      <alignment vertical="top"/>
    </xf>
    <xf numFmtId="0" fontId="5" fillId="0" borderId="17" xfId="0" applyFont="1" applyFill="1" applyBorder="1" applyAlignment="1">
      <alignment vertical="top"/>
    </xf>
    <xf numFmtId="4" fontId="5" fillId="0" borderId="23" xfId="0" applyNumberFormat="1" applyFont="1" applyFill="1" applyBorder="1" applyAlignment="1">
      <alignment vertical="top"/>
    </xf>
    <xf numFmtId="0" fontId="13" fillId="0" borderId="32" xfId="0" applyFont="1" applyBorder="1" applyAlignment="1">
      <alignment horizontal="center" vertical="justify"/>
    </xf>
    <xf numFmtId="0" fontId="13" fillId="0" borderId="33" xfId="0" applyFont="1" applyBorder="1" applyAlignment="1">
      <alignment horizontal="center" vertical="justify"/>
    </xf>
    <xf numFmtId="0" fontId="13" fillId="0" borderId="34" xfId="0" applyFont="1" applyBorder="1" applyAlignment="1">
      <alignment horizontal="center" vertical="justify"/>
    </xf>
    <xf numFmtId="3" fontId="18" fillId="0" borderId="37" xfId="0" applyNumberFormat="1" applyFont="1" applyBorder="1" applyAlignment="1">
      <alignment horizontal="center" vertical="justify"/>
    </xf>
    <xf numFmtId="3" fontId="18" fillId="0" borderId="38" xfId="0" applyNumberFormat="1" applyFont="1" applyBorder="1" applyAlignment="1">
      <alignment horizontal="center" vertical="justify"/>
    </xf>
    <xf numFmtId="3" fontId="18" fillId="0" borderId="39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3" fontId="18" fillId="0" borderId="5" xfId="0" applyNumberFormat="1" applyFont="1" applyFill="1" applyBorder="1" applyAlignment="1">
      <alignment horizontal="center" vertical="justify"/>
    </xf>
    <xf numFmtId="0" fontId="18" fillId="0" borderId="3" xfId="0" applyFont="1" applyBorder="1" applyAlignment="1">
      <alignment vertical="justify"/>
    </xf>
    <xf numFmtId="0" fontId="18" fillId="0" borderId="29" xfId="0" applyFont="1" applyBorder="1" applyAlignment="1">
      <alignment vertical="justify"/>
    </xf>
    <xf numFmtId="0" fontId="22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10" fontId="8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64" fontId="14" fillId="0" borderId="2" xfId="0" applyNumberFormat="1" applyFont="1" applyBorder="1"/>
    <xf numFmtId="0" fontId="23" fillId="4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0" fontId="1" fillId="0" borderId="2" xfId="5" applyNumberForma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6" borderId="2" xfId="5" applyNumberFormat="1" applyFont="1" applyFill="1" applyBorder="1"/>
    <xf numFmtId="0" fontId="4" fillId="0" borderId="0" xfId="0" applyFont="1" applyAlignment="1">
      <alignment horizontal="right"/>
    </xf>
    <xf numFmtId="164" fontId="2" fillId="0" borderId="1" xfId="2" applyFont="1" applyFill="1" applyBorder="1" applyAlignment="1">
      <alignment horizontal="right" vertical="top" wrapText="1"/>
    </xf>
    <xf numFmtId="0" fontId="2" fillId="7" borderId="1" xfId="0" applyFont="1" applyFill="1" applyBorder="1" applyAlignment="1">
      <alignment horizontal="left" vertical="justify" wrapText="1"/>
    </xf>
    <xf numFmtId="164" fontId="2" fillId="7" borderId="1" xfId="2" applyFont="1" applyFill="1" applyBorder="1" applyAlignment="1">
      <alignment horizontal="right" vertical="top" wrapText="1"/>
    </xf>
    <xf numFmtId="164" fontId="2" fillId="7" borderId="5" xfId="2" applyFont="1" applyFill="1" applyBorder="1" applyAlignment="1">
      <alignment horizontal="right" vertical="top" wrapText="1"/>
    </xf>
    <xf numFmtId="0" fontId="5" fillId="0" borderId="0" xfId="0" applyFont="1"/>
    <xf numFmtId="164" fontId="0" fillId="0" borderId="8" xfId="2" applyFont="1" applyBorder="1"/>
    <xf numFmtId="164" fontId="0" fillId="0" borderId="23" xfId="2" applyFont="1" applyBorder="1"/>
    <xf numFmtId="0" fontId="26" fillId="0" borderId="34" xfId="0" applyFont="1" applyBorder="1" applyAlignment="1">
      <alignment horizontal="center" vertical="justify"/>
    </xf>
    <xf numFmtId="0" fontId="5" fillId="0" borderId="0" xfId="0" applyFont="1" applyAlignment="1">
      <alignment wrapText="1"/>
    </xf>
    <xf numFmtId="0" fontId="11" fillId="0" borderId="4" xfId="0" applyFont="1" applyBorder="1" applyAlignment="1">
      <alignment horizontal="center" vertical="justify"/>
    </xf>
    <xf numFmtId="0" fontId="11" fillId="0" borderId="3" xfId="0" applyFont="1" applyBorder="1" applyAlignment="1">
      <alignment horizontal="center" vertical="justify"/>
    </xf>
    <xf numFmtId="0" fontId="11" fillId="0" borderId="29" xfId="0" applyFont="1" applyBorder="1" applyAlignment="1">
      <alignment horizontal="center" vertical="justify"/>
    </xf>
    <xf numFmtId="164" fontId="0" fillId="0" borderId="5" xfId="2" applyFont="1" applyBorder="1"/>
    <xf numFmtId="0" fontId="18" fillId="0" borderId="3" xfId="0" applyFont="1" applyBorder="1" applyAlignment="1">
      <alignment horizontal="center" vertical="justify"/>
    </xf>
    <xf numFmtId="0" fontId="18" fillId="0" borderId="4" xfId="0" applyFont="1" applyBorder="1" applyAlignment="1">
      <alignment horizontal="center" vertical="justify"/>
    </xf>
    <xf numFmtId="164" fontId="11" fillId="0" borderId="4" xfId="2" applyFont="1" applyBorder="1" applyAlignment="1">
      <alignment horizontal="right" vertical="justify"/>
    </xf>
    <xf numFmtId="164" fontId="18" fillId="0" borderId="4" xfId="2" applyFont="1" applyBorder="1" applyAlignment="1">
      <alignment horizontal="right" vertical="justify"/>
    </xf>
    <xf numFmtId="164" fontId="12" fillId="0" borderId="29" xfId="2" applyFont="1" applyFill="1" applyBorder="1" applyAlignment="1">
      <alignment horizontal="center" vertical="justify"/>
    </xf>
    <xf numFmtId="164" fontId="12" fillId="0" borderId="23" xfId="2" applyFont="1" applyFill="1" applyBorder="1" applyAlignment="1">
      <alignment horizontal="center" vertical="justify"/>
    </xf>
    <xf numFmtId="3" fontId="3" fillId="8" borderId="16" xfId="0" applyNumberFormat="1" applyFont="1" applyFill="1" applyBorder="1" applyAlignment="1">
      <alignment horizontal="center" vertical="center" wrapText="1"/>
    </xf>
    <xf numFmtId="0" fontId="13" fillId="8" borderId="30" xfId="0" applyFont="1" applyFill="1" applyBorder="1"/>
    <xf numFmtId="0" fontId="15" fillId="8" borderId="40" xfId="0" applyFont="1" applyFill="1" applyBorder="1" applyAlignment="1">
      <alignment horizontal="center"/>
    </xf>
    <xf numFmtId="0" fontId="15" fillId="8" borderId="11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 wrapText="1"/>
    </xf>
    <xf numFmtId="0" fontId="15" fillId="8" borderId="20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/>
    </xf>
    <xf numFmtId="0" fontId="15" fillId="8" borderId="35" xfId="0" applyFont="1" applyFill="1" applyBorder="1" applyAlignment="1">
      <alignment horizontal="center"/>
    </xf>
    <xf numFmtId="0" fontId="15" fillId="8" borderId="10" xfId="0" applyFont="1" applyFill="1" applyBorder="1" applyAlignment="1">
      <alignment horizontal="center"/>
    </xf>
    <xf numFmtId="0" fontId="16" fillId="8" borderId="31" xfId="0" applyFont="1" applyFill="1" applyBorder="1"/>
    <xf numFmtId="0" fontId="15" fillId="8" borderId="41" xfId="0" applyFont="1" applyFill="1" applyBorder="1" applyAlignment="1">
      <alignment horizontal="center"/>
    </xf>
    <xf numFmtId="0" fontId="15" fillId="8" borderId="13" xfId="0" applyFont="1" applyFill="1" applyBorder="1" applyAlignment="1">
      <alignment horizontal="center"/>
    </xf>
    <xf numFmtId="0" fontId="27" fillId="8" borderId="14" xfId="0" applyFont="1" applyFill="1" applyBorder="1" applyAlignment="1">
      <alignment horizontal="center"/>
    </xf>
    <xf numFmtId="0" fontId="15" fillId="8" borderId="21" xfId="0" applyFont="1" applyFill="1" applyBorder="1" applyAlignment="1">
      <alignment horizontal="center"/>
    </xf>
    <xf numFmtId="0" fontId="15" fillId="8" borderId="14" xfId="0" applyFont="1" applyFill="1" applyBorder="1" applyAlignment="1">
      <alignment horizontal="center"/>
    </xf>
    <xf numFmtId="0" fontId="15" fillId="8" borderId="36" xfId="0" applyFont="1" applyFill="1" applyBorder="1" applyAlignment="1">
      <alignment horizontal="center"/>
    </xf>
    <xf numFmtId="0" fontId="15" fillId="8" borderId="15" xfId="0" applyFont="1" applyFill="1" applyBorder="1" applyAlignment="1">
      <alignment horizontal="center"/>
    </xf>
    <xf numFmtId="164" fontId="11" fillId="0" borderId="1" xfId="2" applyFont="1" applyBorder="1" applyAlignment="1">
      <alignment horizontal="right" vertical="justify"/>
    </xf>
    <xf numFmtId="164" fontId="11" fillId="0" borderId="5" xfId="2" applyFont="1" applyBorder="1" applyAlignment="1">
      <alignment horizontal="right" vertical="justify"/>
    </xf>
    <xf numFmtId="0" fontId="26" fillId="0" borderId="32" xfId="0" applyFont="1" applyBorder="1" applyAlignment="1">
      <alignment horizontal="center" vertical="justify"/>
    </xf>
    <xf numFmtId="0" fontId="16" fillId="0" borderId="44" xfId="0" applyFont="1" applyFill="1" applyBorder="1" applyAlignment="1">
      <alignment horizontal="center"/>
    </xf>
    <xf numFmtId="0" fontId="15" fillId="0" borderId="45" xfId="0" applyFont="1" applyFill="1" applyBorder="1" applyAlignment="1">
      <alignment horizontal="center" vertical="justify"/>
    </xf>
    <xf numFmtId="0" fontId="15" fillId="0" borderId="45" xfId="0" applyFont="1" applyFill="1" applyBorder="1" applyAlignment="1">
      <alignment horizontal="center"/>
    </xf>
    <xf numFmtId="0" fontId="17" fillId="0" borderId="45" xfId="0" applyFont="1" applyFill="1" applyBorder="1"/>
    <xf numFmtId="0" fontId="10" fillId="0" borderId="45" xfId="0" applyFont="1" applyFill="1" applyBorder="1"/>
    <xf numFmtId="0" fontId="12" fillId="0" borderId="45" xfId="0" applyFont="1" applyFill="1" applyBorder="1" applyAlignment="1">
      <alignment horizontal="center"/>
    </xf>
    <xf numFmtId="0" fontId="0" fillId="0" borderId="45" xfId="0" applyBorder="1"/>
    <xf numFmtId="0" fontId="0" fillId="0" borderId="47" xfId="0" applyBorder="1"/>
    <xf numFmtId="164" fontId="12" fillId="0" borderId="45" xfId="2" applyFont="1" applyFill="1" applyBorder="1" applyAlignment="1">
      <alignment horizontal="center"/>
    </xf>
    <xf numFmtId="164" fontId="0" fillId="0" borderId="45" xfId="2" applyFont="1" applyBorder="1"/>
    <xf numFmtId="164" fontId="0" fillId="0" borderId="47" xfId="2" applyFont="1" applyBorder="1"/>
    <xf numFmtId="0" fontId="4" fillId="0" borderId="44" xfId="0" applyFont="1" applyFill="1" applyBorder="1" applyAlignment="1">
      <alignment horizontal="center"/>
    </xf>
    <xf numFmtId="0" fontId="20" fillId="0" borderId="45" xfId="0" applyFont="1" applyFill="1" applyBorder="1" applyAlignment="1">
      <alignment horizontal="center" vertical="justify"/>
    </xf>
    <xf numFmtId="0" fontId="13" fillId="0" borderId="44" xfId="0" applyFont="1" applyBorder="1" applyAlignment="1">
      <alignment horizontal="center" vertical="justify"/>
    </xf>
    <xf numFmtId="0" fontId="20" fillId="0" borderId="45" xfId="0" applyFont="1" applyBorder="1" applyAlignment="1">
      <alignment horizontal="center" vertical="justify"/>
    </xf>
    <xf numFmtId="0" fontId="19" fillId="0" borderId="45" xfId="0" applyFont="1" applyFill="1" applyBorder="1" applyAlignment="1">
      <alignment horizontal="center" vertical="justify"/>
    </xf>
    <xf numFmtId="4" fontId="19" fillId="0" borderId="45" xfId="0" applyNumberFormat="1" applyFont="1" applyFill="1" applyBorder="1" applyAlignment="1">
      <alignment vertical="justify"/>
    </xf>
    <xf numFmtId="3" fontId="19" fillId="0" borderId="45" xfId="0" applyNumberFormat="1" applyFont="1" applyFill="1" applyBorder="1" applyAlignment="1">
      <alignment horizontal="center" vertical="justify"/>
    </xf>
    <xf numFmtId="164" fontId="19" fillId="0" borderId="45" xfId="2" applyFont="1" applyFill="1" applyBorder="1" applyAlignment="1">
      <alignment horizontal="right" vertical="justify"/>
    </xf>
    <xf numFmtId="0" fontId="4" fillId="8" borderId="6" xfId="0" applyFont="1" applyFill="1" applyBorder="1"/>
    <xf numFmtId="0" fontId="4" fillId="8" borderId="7" xfId="0" applyFont="1" applyFill="1" applyBorder="1" applyAlignment="1">
      <alignment vertical="center" wrapText="1"/>
    </xf>
    <xf numFmtId="0" fontId="4" fillId="8" borderId="4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horizontal="center" vertical="justify" wrapText="1"/>
    </xf>
    <xf numFmtId="3" fontId="18" fillId="0" borderId="18" xfId="0" applyNumberFormat="1" applyFont="1" applyBorder="1" applyAlignment="1">
      <alignment horizontal="center" vertical="justify"/>
    </xf>
    <xf numFmtId="3" fontId="18" fillId="0" borderId="49" xfId="0" applyNumberFormat="1" applyFont="1" applyBorder="1" applyAlignment="1">
      <alignment horizontal="center" vertical="justify"/>
    </xf>
    <xf numFmtId="3" fontId="18" fillId="0" borderId="50" xfId="0" applyNumberFormat="1" applyFont="1" applyBorder="1" applyAlignment="1">
      <alignment horizontal="center" vertical="justify"/>
    </xf>
    <xf numFmtId="0" fontId="29" fillId="0" borderId="3" xfId="0" applyFont="1" applyBorder="1" applyAlignment="1">
      <alignment vertical="justify"/>
    </xf>
    <xf numFmtId="0" fontId="29" fillId="0" borderId="2" xfId="0" applyFont="1" applyBorder="1" applyAlignment="1">
      <alignment horizontal="center" vertical="justify"/>
    </xf>
    <xf numFmtId="4" fontId="29" fillId="2" borderId="2" xfId="0" applyNumberFormat="1" applyFont="1" applyFill="1" applyBorder="1" applyAlignment="1">
      <alignment vertical="justify"/>
    </xf>
    <xf numFmtId="0" fontId="30" fillId="0" borderId="48" xfId="0" applyFont="1" applyBorder="1" applyAlignment="1">
      <alignment horizontal="center" vertical="justify"/>
    </xf>
    <xf numFmtId="3" fontId="18" fillId="0" borderId="16" xfId="0" applyNumberFormat="1" applyFont="1" applyFill="1" applyBorder="1" applyAlignment="1">
      <alignment horizontal="center" vertical="justify"/>
    </xf>
    <xf numFmtId="3" fontId="18" fillId="0" borderId="16" xfId="0" applyNumberFormat="1" applyFont="1" applyBorder="1" applyAlignment="1">
      <alignment horizontal="center" vertical="justify"/>
    </xf>
    <xf numFmtId="164" fontId="22" fillId="0" borderId="2" xfId="0" applyNumberFormat="1" applyFont="1" applyBorder="1"/>
    <xf numFmtId="0" fontId="31" fillId="0" borderId="3" xfId="0" applyFont="1" applyBorder="1" applyAlignment="1">
      <alignment vertical="justify"/>
    </xf>
    <xf numFmtId="0" fontId="18" fillId="0" borderId="3" xfId="0" applyFont="1" applyBorder="1" applyAlignment="1">
      <alignment vertical="justify" wrapText="1"/>
    </xf>
    <xf numFmtId="164" fontId="2" fillId="0" borderId="2" xfId="2" applyFont="1" applyBorder="1"/>
    <xf numFmtId="164" fontId="2" fillId="0" borderId="8" xfId="2" applyFont="1" applyBorder="1"/>
    <xf numFmtId="0" fontId="3" fillId="8" borderId="22" xfId="0" applyFont="1" applyFill="1" applyBorder="1" applyAlignment="1">
      <alignment horizontal="center" vertical="center" wrapText="1"/>
    </xf>
    <xf numFmtId="0" fontId="3" fillId="8" borderId="23" xfId="0" applyFont="1" applyFill="1" applyBorder="1" applyAlignment="1">
      <alignment horizontal="center" vertical="center" wrapText="1"/>
    </xf>
    <xf numFmtId="0" fontId="3" fillId="8" borderId="43" xfId="0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right" vertical="justify" wrapText="1"/>
    </xf>
    <xf numFmtId="0" fontId="3" fillId="0" borderId="45" xfId="0" applyFont="1" applyFill="1" applyBorder="1" applyAlignment="1">
      <alignment horizontal="right" vertical="justify" wrapText="1"/>
    </xf>
    <xf numFmtId="0" fontId="3" fillId="8" borderId="25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3" fontId="3" fillId="8" borderId="16" xfId="0" applyNumberFormat="1" applyFont="1" applyFill="1" applyBorder="1" applyAlignment="1">
      <alignment horizontal="center" vertical="center" wrapText="1"/>
    </xf>
    <xf numFmtId="3" fontId="3" fillId="8" borderId="17" xfId="0" applyNumberFormat="1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right" vertical="justify"/>
    </xf>
    <xf numFmtId="0" fontId="12" fillId="0" borderId="13" xfId="0" applyFont="1" applyFill="1" applyBorder="1" applyAlignment="1">
      <alignment horizontal="right" vertical="justify"/>
    </xf>
    <xf numFmtId="0" fontId="21" fillId="0" borderId="0" xfId="0" applyFont="1" applyBorder="1" applyAlignment="1">
      <alignment horizontal="left" vertical="center" wrapText="1"/>
    </xf>
    <xf numFmtId="0" fontId="4" fillId="8" borderId="18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left"/>
    </xf>
    <xf numFmtId="0" fontId="24" fillId="4" borderId="46" xfId="0" applyFont="1" applyFill="1" applyBorder="1" applyAlignment="1">
      <alignment horizontal="left"/>
    </xf>
  </cellXfs>
  <cellStyles count="7">
    <cellStyle name="Euro" xfId="1"/>
    <cellStyle name="Millares" xfId="2" builtinId="3"/>
    <cellStyle name="Millares 2" xfId="3"/>
    <cellStyle name="Normal" xfId="0" builtinId="0"/>
    <cellStyle name="Normal 2" xfId="4"/>
    <cellStyle name="Porcentaje" xfId="5" builtinId="5"/>
    <cellStyle name="Porcentual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I116"/>
  <sheetViews>
    <sheetView topLeftCell="A79" zoomScaleNormal="100" workbookViewId="0">
      <selection activeCell="F103" sqref="F103"/>
    </sheetView>
  </sheetViews>
  <sheetFormatPr baseColWidth="10" defaultRowHeight="13.2" x14ac:dyDescent="0.25"/>
  <cols>
    <col min="1" max="1" width="13.44140625" customWidth="1"/>
    <col min="2" max="2" width="38.5546875" customWidth="1"/>
    <col min="3" max="3" width="12.6640625" customWidth="1"/>
    <col min="4" max="4" width="17.44140625" customWidth="1"/>
    <col min="5" max="6" width="22.44140625" customWidth="1"/>
  </cols>
  <sheetData>
    <row r="1" spans="1:9" x14ac:dyDescent="0.25">
      <c r="H1" s="100"/>
      <c r="I1" s="100"/>
    </row>
    <row r="4" spans="1:9" x14ac:dyDescent="0.25">
      <c r="F4" s="95" t="s">
        <v>136</v>
      </c>
    </row>
    <row r="5" spans="1:9" ht="17.399999999999999" x14ac:dyDescent="0.3">
      <c r="A5" s="4" t="s">
        <v>45</v>
      </c>
    </row>
    <row r="6" spans="1:9" ht="13.8" thickBot="1" x14ac:dyDescent="0.3">
      <c r="A6" s="1"/>
      <c r="B6" s="1"/>
      <c r="C6" s="1"/>
      <c r="D6" s="2"/>
      <c r="E6" s="2"/>
      <c r="F6" s="2"/>
    </row>
    <row r="7" spans="1:9" ht="20.399999999999999" x14ac:dyDescent="0.25">
      <c r="A7" s="182" t="s">
        <v>71</v>
      </c>
      <c r="B7" s="186" t="s">
        <v>3</v>
      </c>
      <c r="C7" s="178" t="s">
        <v>79</v>
      </c>
      <c r="D7" s="184" t="s">
        <v>142</v>
      </c>
      <c r="E7" s="115" t="s">
        <v>81</v>
      </c>
      <c r="F7" s="176" t="s">
        <v>21</v>
      </c>
    </row>
    <row r="8" spans="1:9" ht="13.8" thickBot="1" x14ac:dyDescent="0.3">
      <c r="A8" s="183"/>
      <c r="B8" s="187"/>
      <c r="C8" s="179"/>
      <c r="D8" s="185"/>
      <c r="E8" s="32">
        <f>C116</f>
        <v>7.0000000000000007E-2</v>
      </c>
      <c r="F8" s="177"/>
    </row>
    <row r="9" spans="1:9" ht="15.6" x14ac:dyDescent="0.25">
      <c r="A9" s="74"/>
      <c r="B9" s="75"/>
      <c r="C9" s="75"/>
      <c r="D9" s="76"/>
      <c r="E9" s="77"/>
      <c r="F9" s="78"/>
    </row>
    <row r="10" spans="1:9" x14ac:dyDescent="0.25">
      <c r="A10" s="33" t="s">
        <v>117</v>
      </c>
      <c r="B10" s="34" t="s">
        <v>112</v>
      </c>
      <c r="C10" s="40"/>
      <c r="D10" s="35">
        <v>1</v>
      </c>
      <c r="E10" s="36">
        <f t="shared" ref="E10:E45" si="0">E$8*$D10</f>
        <v>7.0000000000000007E-2</v>
      </c>
      <c r="F10" s="37">
        <f t="shared" ref="F10:F43" si="1">SUM(D10:E10)</f>
        <v>1.07</v>
      </c>
    </row>
    <row r="11" spans="1:9" x14ac:dyDescent="0.25">
      <c r="A11" s="33" t="s">
        <v>117</v>
      </c>
      <c r="B11" s="34" t="s">
        <v>27</v>
      </c>
      <c r="C11" s="40"/>
      <c r="D11" s="35">
        <v>1</v>
      </c>
      <c r="E11" s="36">
        <f>E$8*$D11</f>
        <v>7.0000000000000007E-2</v>
      </c>
      <c r="F11" s="37">
        <f t="shared" si="1"/>
        <v>1.07</v>
      </c>
    </row>
    <row r="12" spans="1:9" x14ac:dyDescent="0.25">
      <c r="A12" s="33" t="s">
        <v>117</v>
      </c>
      <c r="B12" s="34" t="s">
        <v>35</v>
      </c>
      <c r="C12" s="40"/>
      <c r="D12" s="35">
        <v>1</v>
      </c>
      <c r="E12" s="36">
        <f t="shared" si="0"/>
        <v>7.0000000000000007E-2</v>
      </c>
      <c r="F12" s="37">
        <f t="shared" si="1"/>
        <v>1.07</v>
      </c>
    </row>
    <row r="13" spans="1:9" x14ac:dyDescent="0.25">
      <c r="A13" s="33" t="s">
        <v>117</v>
      </c>
      <c r="B13" s="34" t="s">
        <v>36</v>
      </c>
      <c r="C13" s="40"/>
      <c r="D13" s="35">
        <v>1</v>
      </c>
      <c r="E13" s="36">
        <f t="shared" si="0"/>
        <v>7.0000000000000007E-2</v>
      </c>
      <c r="F13" s="37">
        <f t="shared" si="1"/>
        <v>1.07</v>
      </c>
    </row>
    <row r="14" spans="1:9" x14ac:dyDescent="0.25">
      <c r="A14" s="33" t="s">
        <v>117</v>
      </c>
      <c r="B14" s="34" t="s">
        <v>37</v>
      </c>
      <c r="C14" s="40"/>
      <c r="D14" s="35">
        <v>1</v>
      </c>
      <c r="E14" s="36">
        <f t="shared" si="0"/>
        <v>7.0000000000000007E-2</v>
      </c>
      <c r="F14" s="37">
        <f t="shared" si="1"/>
        <v>1.07</v>
      </c>
    </row>
    <row r="15" spans="1:9" x14ac:dyDescent="0.25">
      <c r="A15" s="33" t="s">
        <v>117</v>
      </c>
      <c r="B15" s="34" t="s">
        <v>38</v>
      </c>
      <c r="C15" s="40"/>
      <c r="D15" s="35">
        <v>1</v>
      </c>
      <c r="E15" s="36">
        <f t="shared" si="0"/>
        <v>7.0000000000000007E-2</v>
      </c>
      <c r="F15" s="37">
        <f t="shared" si="1"/>
        <v>1.07</v>
      </c>
    </row>
    <row r="16" spans="1:9" x14ac:dyDescent="0.25">
      <c r="A16" s="33" t="s">
        <v>117</v>
      </c>
      <c r="B16" s="34" t="s">
        <v>39</v>
      </c>
      <c r="C16" s="40">
        <v>1</v>
      </c>
      <c r="D16" s="35">
        <v>1</v>
      </c>
      <c r="E16" s="36">
        <f t="shared" si="0"/>
        <v>7.0000000000000007E-2</v>
      </c>
      <c r="F16" s="37">
        <f>SUM(D16:E16)</f>
        <v>1.07</v>
      </c>
    </row>
    <row r="17" spans="1:6" x14ac:dyDescent="0.25">
      <c r="A17" s="33" t="s">
        <v>117</v>
      </c>
      <c r="B17" s="34" t="s">
        <v>40</v>
      </c>
      <c r="C17" s="40">
        <v>1</v>
      </c>
      <c r="D17" s="35">
        <v>1</v>
      </c>
      <c r="E17" s="36">
        <f t="shared" si="0"/>
        <v>7.0000000000000007E-2</v>
      </c>
      <c r="F17" s="37">
        <f t="shared" si="1"/>
        <v>1.07</v>
      </c>
    </row>
    <row r="18" spans="1:6" x14ac:dyDescent="0.25">
      <c r="A18" s="33" t="s">
        <v>117</v>
      </c>
      <c r="B18" s="34" t="s">
        <v>41</v>
      </c>
      <c r="C18" s="40">
        <v>2</v>
      </c>
      <c r="D18" s="35">
        <v>1</v>
      </c>
      <c r="E18" s="36">
        <f t="shared" si="0"/>
        <v>7.0000000000000007E-2</v>
      </c>
      <c r="F18" s="37">
        <f t="shared" si="1"/>
        <v>1.07</v>
      </c>
    </row>
    <row r="19" spans="1:6" x14ac:dyDescent="0.25">
      <c r="A19" s="33" t="s">
        <v>117</v>
      </c>
      <c r="B19" s="34" t="s">
        <v>42</v>
      </c>
      <c r="C19" s="40">
        <v>2</v>
      </c>
      <c r="D19" s="35">
        <v>1</v>
      </c>
      <c r="E19" s="36">
        <f t="shared" si="0"/>
        <v>7.0000000000000007E-2</v>
      </c>
      <c r="F19" s="37">
        <f t="shared" si="1"/>
        <v>1.07</v>
      </c>
    </row>
    <row r="20" spans="1:6" x14ac:dyDescent="0.25">
      <c r="A20" s="33" t="s">
        <v>117</v>
      </c>
      <c r="B20" s="34" t="s">
        <v>43</v>
      </c>
      <c r="C20" s="40">
        <v>3</v>
      </c>
      <c r="D20" s="35">
        <v>1</v>
      </c>
      <c r="E20" s="36">
        <f t="shared" si="0"/>
        <v>7.0000000000000007E-2</v>
      </c>
      <c r="F20" s="37">
        <f t="shared" si="1"/>
        <v>1.07</v>
      </c>
    </row>
    <row r="21" spans="1:6" x14ac:dyDescent="0.25">
      <c r="A21" s="33" t="s">
        <v>117</v>
      </c>
      <c r="B21" s="34" t="s">
        <v>44</v>
      </c>
      <c r="C21" s="40">
        <v>3</v>
      </c>
      <c r="D21" s="35">
        <v>1</v>
      </c>
      <c r="E21" s="36">
        <f t="shared" si="0"/>
        <v>7.0000000000000007E-2</v>
      </c>
      <c r="F21" s="37">
        <f t="shared" si="1"/>
        <v>1.07</v>
      </c>
    </row>
    <row r="22" spans="1:6" x14ac:dyDescent="0.25">
      <c r="A22" s="33" t="s">
        <v>117</v>
      </c>
      <c r="B22" s="34" t="s">
        <v>165</v>
      </c>
      <c r="C22" s="40">
        <v>4</v>
      </c>
      <c r="D22" s="35">
        <v>1</v>
      </c>
      <c r="E22" s="36">
        <f t="shared" si="0"/>
        <v>7.0000000000000007E-2</v>
      </c>
      <c r="F22" s="37">
        <f t="shared" si="1"/>
        <v>1.07</v>
      </c>
    </row>
    <row r="23" spans="1:6" x14ac:dyDescent="0.25">
      <c r="A23" s="33" t="s">
        <v>117</v>
      </c>
      <c r="B23" s="34" t="s">
        <v>167</v>
      </c>
      <c r="C23" s="40">
        <v>4</v>
      </c>
      <c r="D23" s="35">
        <v>1</v>
      </c>
      <c r="E23" s="36">
        <f t="shared" si="0"/>
        <v>7.0000000000000007E-2</v>
      </c>
      <c r="F23" s="37">
        <f t="shared" si="1"/>
        <v>1.07</v>
      </c>
    </row>
    <row r="24" spans="1:6" x14ac:dyDescent="0.25">
      <c r="A24" s="33" t="s">
        <v>117</v>
      </c>
      <c r="B24" s="34" t="s">
        <v>166</v>
      </c>
      <c r="C24" s="40">
        <v>5</v>
      </c>
      <c r="D24" s="35">
        <v>1</v>
      </c>
      <c r="E24" s="36">
        <f t="shared" si="0"/>
        <v>7.0000000000000007E-2</v>
      </c>
      <c r="F24" s="37">
        <f t="shared" ref="F24" si="2">SUM(D24:E24)</f>
        <v>1.07</v>
      </c>
    </row>
    <row r="25" spans="1:6" x14ac:dyDescent="0.25">
      <c r="A25" s="33" t="s">
        <v>117</v>
      </c>
      <c r="B25" s="34" t="s">
        <v>168</v>
      </c>
      <c r="C25" s="40">
        <v>5</v>
      </c>
      <c r="D25" s="35">
        <v>1</v>
      </c>
      <c r="E25" s="36">
        <f t="shared" si="0"/>
        <v>7.0000000000000007E-2</v>
      </c>
      <c r="F25" s="37">
        <f>SUM(D25:E25)</f>
        <v>1.07</v>
      </c>
    </row>
    <row r="26" spans="1:6" x14ac:dyDescent="0.25">
      <c r="A26" s="33" t="s">
        <v>117</v>
      </c>
      <c r="B26" s="34" t="s">
        <v>177</v>
      </c>
      <c r="C26" s="40">
        <v>6</v>
      </c>
      <c r="D26" s="35">
        <v>1</v>
      </c>
      <c r="E26" s="36">
        <f t="shared" si="0"/>
        <v>7.0000000000000007E-2</v>
      </c>
      <c r="F26" s="37">
        <f t="shared" si="1"/>
        <v>1.07</v>
      </c>
    </row>
    <row r="27" spans="1:6" x14ac:dyDescent="0.25">
      <c r="A27" s="33" t="s">
        <v>117</v>
      </c>
      <c r="B27" s="34" t="s">
        <v>178</v>
      </c>
      <c r="C27" s="40">
        <v>6</v>
      </c>
      <c r="D27" s="35">
        <v>1</v>
      </c>
      <c r="E27" s="36">
        <f t="shared" si="0"/>
        <v>7.0000000000000007E-2</v>
      </c>
      <c r="F27" s="37">
        <f>SUM(D27:E27)</f>
        <v>1.07</v>
      </c>
    </row>
    <row r="28" spans="1:6" x14ac:dyDescent="0.25">
      <c r="A28" s="33"/>
      <c r="B28" s="97"/>
      <c r="C28" s="40"/>
      <c r="D28" s="40"/>
      <c r="E28" s="98"/>
      <c r="F28" s="99"/>
    </row>
    <row r="29" spans="1:6" x14ac:dyDescent="0.25">
      <c r="A29" s="161" t="s">
        <v>117</v>
      </c>
      <c r="B29" s="34" t="s">
        <v>187</v>
      </c>
      <c r="C29" s="40">
        <v>7</v>
      </c>
      <c r="D29" s="35">
        <v>1</v>
      </c>
      <c r="E29" s="36">
        <f t="shared" si="0"/>
        <v>7.0000000000000007E-2</v>
      </c>
      <c r="F29" s="37">
        <f t="shared" si="1"/>
        <v>1.07</v>
      </c>
    </row>
    <row r="30" spans="1:6" x14ac:dyDescent="0.25">
      <c r="A30" s="161" t="s">
        <v>117</v>
      </c>
      <c r="B30" s="34" t="s">
        <v>188</v>
      </c>
      <c r="C30" s="40">
        <v>7</v>
      </c>
      <c r="D30" s="35">
        <v>1</v>
      </c>
      <c r="E30" s="36">
        <f t="shared" si="0"/>
        <v>7.0000000000000007E-2</v>
      </c>
      <c r="F30" s="37">
        <f t="shared" si="1"/>
        <v>1.07</v>
      </c>
    </row>
    <row r="31" spans="1:6" x14ac:dyDescent="0.25">
      <c r="A31" s="161" t="s">
        <v>117</v>
      </c>
      <c r="B31" s="34" t="s">
        <v>189</v>
      </c>
      <c r="C31" s="40">
        <v>8</v>
      </c>
      <c r="D31" s="35">
        <v>1</v>
      </c>
      <c r="E31" s="36">
        <f t="shared" si="0"/>
        <v>7.0000000000000007E-2</v>
      </c>
      <c r="F31" s="37">
        <f t="shared" si="1"/>
        <v>1.07</v>
      </c>
    </row>
    <row r="32" spans="1:6" x14ac:dyDescent="0.25">
      <c r="A32" s="161" t="s">
        <v>117</v>
      </c>
      <c r="B32" s="34" t="s">
        <v>170</v>
      </c>
      <c r="C32" s="40">
        <v>8</v>
      </c>
      <c r="D32" s="35">
        <v>1</v>
      </c>
      <c r="E32" s="96">
        <f t="shared" si="0"/>
        <v>7.0000000000000007E-2</v>
      </c>
      <c r="F32" s="37">
        <f>SUM(D32:E32)</f>
        <v>1.07</v>
      </c>
    </row>
    <row r="33" spans="1:6" x14ac:dyDescent="0.25">
      <c r="A33" s="161" t="s">
        <v>117</v>
      </c>
      <c r="B33" s="34" t="s">
        <v>163</v>
      </c>
      <c r="C33" s="40">
        <v>9</v>
      </c>
      <c r="D33" s="35">
        <v>1</v>
      </c>
      <c r="E33" s="36">
        <f t="shared" si="0"/>
        <v>7.0000000000000007E-2</v>
      </c>
      <c r="F33" s="37">
        <f t="shared" ref="F33" si="3">SUM(D33:E33)</f>
        <v>1.07</v>
      </c>
    </row>
    <row r="34" spans="1:6" x14ac:dyDescent="0.25">
      <c r="A34" s="161" t="s">
        <v>117</v>
      </c>
      <c r="B34" s="34" t="s">
        <v>164</v>
      </c>
      <c r="C34" s="40">
        <v>9</v>
      </c>
      <c r="D34" s="35">
        <v>1</v>
      </c>
      <c r="E34" s="96">
        <f t="shared" si="0"/>
        <v>7.0000000000000007E-2</v>
      </c>
      <c r="F34" s="37">
        <f>SUM(D34:E34)</f>
        <v>1.07</v>
      </c>
    </row>
    <row r="35" spans="1:6" x14ac:dyDescent="0.25">
      <c r="A35" s="33"/>
      <c r="B35" s="97"/>
      <c r="C35" s="40"/>
      <c r="D35" s="40"/>
      <c r="E35" s="98"/>
      <c r="F35" s="99"/>
    </row>
    <row r="36" spans="1:6" x14ac:dyDescent="0.25">
      <c r="A36" s="33" t="s">
        <v>117</v>
      </c>
      <c r="B36" s="34" t="s">
        <v>28</v>
      </c>
      <c r="C36" s="40"/>
      <c r="D36" s="35">
        <v>1</v>
      </c>
      <c r="E36" s="36">
        <f t="shared" si="0"/>
        <v>7.0000000000000007E-2</v>
      </c>
      <c r="F36" s="37">
        <f t="shared" si="1"/>
        <v>1.07</v>
      </c>
    </row>
    <row r="37" spans="1:6" x14ac:dyDescent="0.25">
      <c r="A37" s="33" t="s">
        <v>117</v>
      </c>
      <c r="B37" s="34" t="s">
        <v>29</v>
      </c>
      <c r="C37" s="40"/>
      <c r="D37" s="35">
        <v>1</v>
      </c>
      <c r="E37" s="36">
        <f t="shared" si="0"/>
        <v>7.0000000000000007E-2</v>
      </c>
      <c r="F37" s="37">
        <f t="shared" si="1"/>
        <v>1.07</v>
      </c>
    </row>
    <row r="38" spans="1:6" x14ac:dyDescent="0.25">
      <c r="A38" s="33" t="s">
        <v>117</v>
      </c>
      <c r="B38" s="34" t="s">
        <v>30</v>
      </c>
      <c r="C38" s="40"/>
      <c r="D38" s="35">
        <v>1</v>
      </c>
      <c r="E38" s="36">
        <f t="shared" si="0"/>
        <v>7.0000000000000007E-2</v>
      </c>
      <c r="F38" s="37">
        <f t="shared" si="1"/>
        <v>1.07</v>
      </c>
    </row>
    <row r="39" spans="1:6" x14ac:dyDescent="0.25">
      <c r="A39" s="33" t="s">
        <v>117</v>
      </c>
      <c r="B39" s="34" t="s">
        <v>31</v>
      </c>
      <c r="C39" s="40"/>
      <c r="D39" s="35">
        <v>1</v>
      </c>
      <c r="E39" s="36">
        <f t="shared" si="0"/>
        <v>7.0000000000000007E-2</v>
      </c>
      <c r="F39" s="37">
        <f t="shared" si="1"/>
        <v>1.07</v>
      </c>
    </row>
    <row r="40" spans="1:6" x14ac:dyDescent="0.25">
      <c r="A40" s="33" t="s">
        <v>117</v>
      </c>
      <c r="B40" s="34" t="s">
        <v>32</v>
      </c>
      <c r="C40" s="40"/>
      <c r="D40" s="35">
        <v>1</v>
      </c>
      <c r="E40" s="36">
        <f t="shared" si="0"/>
        <v>7.0000000000000007E-2</v>
      </c>
      <c r="F40" s="37">
        <f t="shared" si="1"/>
        <v>1.07</v>
      </c>
    </row>
    <row r="41" spans="1:6" x14ac:dyDescent="0.25">
      <c r="A41" s="33" t="s">
        <v>117</v>
      </c>
      <c r="B41" s="34" t="s">
        <v>33</v>
      </c>
      <c r="C41" s="40"/>
      <c r="D41" s="35">
        <v>1</v>
      </c>
      <c r="E41" s="36">
        <f t="shared" si="0"/>
        <v>7.0000000000000007E-2</v>
      </c>
      <c r="F41" s="37">
        <f t="shared" si="1"/>
        <v>1.07</v>
      </c>
    </row>
    <row r="42" spans="1:6" x14ac:dyDescent="0.25">
      <c r="A42" s="33" t="s">
        <v>117</v>
      </c>
      <c r="B42" s="34" t="s">
        <v>34</v>
      </c>
      <c r="C42" s="40"/>
      <c r="D42" s="35">
        <v>1</v>
      </c>
      <c r="E42" s="36">
        <f t="shared" si="0"/>
        <v>7.0000000000000007E-2</v>
      </c>
      <c r="F42" s="37">
        <f t="shared" si="1"/>
        <v>1.07</v>
      </c>
    </row>
    <row r="43" spans="1:6" x14ac:dyDescent="0.25">
      <c r="A43" s="33" t="s">
        <v>117</v>
      </c>
      <c r="B43" s="34" t="s">
        <v>162</v>
      </c>
      <c r="C43" s="40"/>
      <c r="D43" s="35">
        <v>1</v>
      </c>
      <c r="E43" s="36">
        <f t="shared" si="0"/>
        <v>7.0000000000000007E-2</v>
      </c>
      <c r="F43" s="37">
        <f t="shared" si="1"/>
        <v>1.07</v>
      </c>
    </row>
    <row r="44" spans="1:6" x14ac:dyDescent="0.25">
      <c r="A44" s="33" t="s">
        <v>139</v>
      </c>
      <c r="B44" s="34" t="s">
        <v>148</v>
      </c>
      <c r="C44" s="40"/>
      <c r="D44" s="35">
        <v>1</v>
      </c>
      <c r="E44" s="36">
        <f t="shared" si="0"/>
        <v>7.0000000000000007E-2</v>
      </c>
      <c r="F44" s="37">
        <f>SUM(D44:E44)</f>
        <v>1.07</v>
      </c>
    </row>
    <row r="45" spans="1:6" x14ac:dyDescent="0.25">
      <c r="A45" s="33"/>
      <c r="B45" s="44" t="s">
        <v>118</v>
      </c>
      <c r="C45" s="40"/>
      <c r="D45" s="38"/>
      <c r="E45" s="36">
        <f t="shared" si="0"/>
        <v>0</v>
      </c>
      <c r="F45" s="45">
        <f>SUM(F10:F44)</f>
        <v>35.31</v>
      </c>
    </row>
    <row r="46" spans="1:6" x14ac:dyDescent="0.25">
      <c r="A46" s="33"/>
      <c r="B46" s="44"/>
      <c r="C46" s="40"/>
      <c r="D46" s="38"/>
      <c r="E46" s="36"/>
      <c r="F46" s="45"/>
    </row>
    <row r="47" spans="1:6" x14ac:dyDescent="0.25">
      <c r="A47" s="33"/>
      <c r="B47" s="97"/>
      <c r="C47" s="40"/>
      <c r="D47" s="40"/>
      <c r="E47" s="98"/>
      <c r="F47" s="99"/>
    </row>
    <row r="48" spans="1:6" x14ac:dyDescent="0.25">
      <c r="A48" s="33" t="s">
        <v>119</v>
      </c>
      <c r="B48" s="34" t="s">
        <v>112</v>
      </c>
      <c r="C48" s="40"/>
      <c r="D48" s="35">
        <v>1</v>
      </c>
      <c r="E48" s="36">
        <f t="shared" ref="E48:E71" si="4">E$8*$D48</f>
        <v>7.0000000000000007E-2</v>
      </c>
      <c r="F48" s="37">
        <f t="shared" ref="F48:F58" si="5">SUM(D48:E48)</f>
        <v>1.07</v>
      </c>
    </row>
    <row r="49" spans="1:6" x14ac:dyDescent="0.25">
      <c r="A49" s="33" t="s">
        <v>119</v>
      </c>
      <c r="B49" s="34" t="s">
        <v>39</v>
      </c>
      <c r="C49" s="40">
        <v>1</v>
      </c>
      <c r="D49" s="35">
        <v>1</v>
      </c>
      <c r="E49" s="36">
        <f t="shared" si="4"/>
        <v>7.0000000000000007E-2</v>
      </c>
      <c r="F49" s="37">
        <f t="shared" si="5"/>
        <v>1.07</v>
      </c>
    </row>
    <row r="50" spans="1:6" x14ac:dyDescent="0.25">
      <c r="A50" s="33" t="s">
        <v>119</v>
      </c>
      <c r="B50" s="34" t="s">
        <v>40</v>
      </c>
      <c r="C50" s="40">
        <v>1</v>
      </c>
      <c r="D50" s="35">
        <v>1</v>
      </c>
      <c r="E50" s="36">
        <f t="shared" si="4"/>
        <v>7.0000000000000007E-2</v>
      </c>
      <c r="F50" s="37">
        <f t="shared" si="5"/>
        <v>1.07</v>
      </c>
    </row>
    <row r="51" spans="1:6" x14ac:dyDescent="0.25">
      <c r="A51" s="33" t="s">
        <v>119</v>
      </c>
      <c r="B51" s="34" t="s">
        <v>169</v>
      </c>
      <c r="C51" s="40">
        <v>2</v>
      </c>
      <c r="D51" s="35">
        <v>1</v>
      </c>
      <c r="E51" s="36">
        <f t="shared" si="4"/>
        <v>7.0000000000000007E-2</v>
      </c>
      <c r="F51" s="37">
        <f t="shared" si="5"/>
        <v>1.07</v>
      </c>
    </row>
    <row r="52" spans="1:6" x14ac:dyDescent="0.25">
      <c r="A52" s="33" t="s">
        <v>119</v>
      </c>
      <c r="B52" s="34" t="s">
        <v>170</v>
      </c>
      <c r="C52" s="40">
        <v>2</v>
      </c>
      <c r="D52" s="35">
        <v>1</v>
      </c>
      <c r="E52" s="36">
        <f t="shared" si="4"/>
        <v>7.0000000000000007E-2</v>
      </c>
      <c r="F52" s="37">
        <f t="shared" si="5"/>
        <v>1.07</v>
      </c>
    </row>
    <row r="53" spans="1:6" x14ac:dyDescent="0.25">
      <c r="A53" s="33" t="s">
        <v>119</v>
      </c>
      <c r="B53" s="34" t="s">
        <v>179</v>
      </c>
      <c r="C53" s="40">
        <v>3</v>
      </c>
      <c r="D53" s="35">
        <v>1</v>
      </c>
      <c r="E53" s="36">
        <f t="shared" si="4"/>
        <v>7.0000000000000007E-2</v>
      </c>
      <c r="F53" s="37">
        <f t="shared" si="5"/>
        <v>1.07</v>
      </c>
    </row>
    <row r="54" spans="1:6" x14ac:dyDescent="0.25">
      <c r="A54" s="33" t="s">
        <v>119</v>
      </c>
      <c r="B54" s="34" t="s">
        <v>164</v>
      </c>
      <c r="C54" s="40">
        <v>3</v>
      </c>
      <c r="D54" s="35">
        <v>1</v>
      </c>
      <c r="E54" s="36">
        <f t="shared" si="4"/>
        <v>7.0000000000000007E-2</v>
      </c>
      <c r="F54" s="37">
        <f t="shared" si="5"/>
        <v>1.07</v>
      </c>
    </row>
    <row r="55" spans="1:6" x14ac:dyDescent="0.25">
      <c r="A55" s="33" t="s">
        <v>119</v>
      </c>
      <c r="B55" s="34" t="s">
        <v>165</v>
      </c>
      <c r="C55" s="40">
        <v>4</v>
      </c>
      <c r="D55" s="35">
        <v>1</v>
      </c>
      <c r="E55" s="36">
        <f t="shared" si="4"/>
        <v>7.0000000000000007E-2</v>
      </c>
      <c r="F55" s="37">
        <f t="shared" ref="F55:F56" si="6">SUM(D55:E55)</f>
        <v>1.07</v>
      </c>
    </row>
    <row r="56" spans="1:6" x14ac:dyDescent="0.25">
      <c r="A56" s="33" t="s">
        <v>119</v>
      </c>
      <c r="B56" s="34" t="s">
        <v>180</v>
      </c>
      <c r="C56" s="40">
        <v>4</v>
      </c>
      <c r="D56" s="35">
        <v>1</v>
      </c>
      <c r="E56" s="36">
        <f t="shared" si="4"/>
        <v>7.0000000000000007E-2</v>
      </c>
      <c r="F56" s="37">
        <f t="shared" si="6"/>
        <v>1.07</v>
      </c>
    </row>
    <row r="57" spans="1:6" x14ac:dyDescent="0.25">
      <c r="A57" s="33" t="s">
        <v>119</v>
      </c>
      <c r="B57" s="34" t="s">
        <v>166</v>
      </c>
      <c r="C57" s="40">
        <v>5</v>
      </c>
      <c r="D57" s="35">
        <v>1</v>
      </c>
      <c r="E57" s="36">
        <f t="shared" si="4"/>
        <v>7.0000000000000007E-2</v>
      </c>
      <c r="F57" s="37">
        <f t="shared" si="5"/>
        <v>1.07</v>
      </c>
    </row>
    <row r="58" spans="1:6" x14ac:dyDescent="0.25">
      <c r="A58" s="33" t="s">
        <v>119</v>
      </c>
      <c r="B58" s="34" t="s">
        <v>181</v>
      </c>
      <c r="C58" s="40">
        <v>5</v>
      </c>
      <c r="D58" s="35">
        <v>1</v>
      </c>
      <c r="E58" s="36">
        <f t="shared" si="4"/>
        <v>7.0000000000000007E-2</v>
      </c>
      <c r="F58" s="37">
        <f t="shared" si="5"/>
        <v>1.07</v>
      </c>
    </row>
    <row r="59" spans="1:6" x14ac:dyDescent="0.25">
      <c r="A59" s="33" t="s">
        <v>119</v>
      </c>
      <c r="B59" s="34" t="s">
        <v>161</v>
      </c>
      <c r="C59" s="40"/>
      <c r="D59" s="35">
        <v>1</v>
      </c>
      <c r="E59" s="96">
        <f t="shared" si="4"/>
        <v>7.0000000000000007E-2</v>
      </c>
      <c r="F59" s="37">
        <f>SUM(D59:E59)</f>
        <v>1.07</v>
      </c>
    </row>
    <row r="60" spans="1:6" x14ac:dyDescent="0.25">
      <c r="A60" s="33"/>
      <c r="B60" s="97"/>
      <c r="C60" s="40"/>
      <c r="D60" s="40"/>
      <c r="E60" s="98"/>
      <c r="F60" s="99"/>
    </row>
    <row r="61" spans="1:6" x14ac:dyDescent="0.25">
      <c r="A61" s="33" t="s">
        <v>141</v>
      </c>
      <c r="B61" s="34" t="s">
        <v>140</v>
      </c>
      <c r="C61" s="40"/>
      <c r="D61" s="35">
        <v>1</v>
      </c>
      <c r="E61" s="36">
        <f t="shared" si="4"/>
        <v>7.0000000000000007E-2</v>
      </c>
      <c r="F61" s="37">
        <f t="shared" ref="F61" si="7">SUM(D61:E61)</f>
        <v>1.07</v>
      </c>
    </row>
    <row r="62" spans="1:6" x14ac:dyDescent="0.25">
      <c r="A62" s="33"/>
      <c r="B62" s="97"/>
      <c r="C62" s="40"/>
      <c r="D62" s="40"/>
      <c r="E62" s="98"/>
      <c r="F62" s="99"/>
    </row>
    <row r="63" spans="1:6" x14ac:dyDescent="0.25">
      <c r="A63" s="33" t="s">
        <v>120</v>
      </c>
      <c r="B63" s="34" t="s">
        <v>158</v>
      </c>
      <c r="C63" s="40">
        <v>1</v>
      </c>
      <c r="D63" s="35">
        <v>1</v>
      </c>
      <c r="E63" s="36">
        <f t="shared" si="4"/>
        <v>7.0000000000000007E-2</v>
      </c>
      <c r="F63" s="37">
        <f t="shared" ref="F63:F66" si="8">SUM(D63:E63)</f>
        <v>1.07</v>
      </c>
    </row>
    <row r="64" spans="1:6" x14ac:dyDescent="0.25">
      <c r="A64" s="33" t="s">
        <v>120</v>
      </c>
      <c r="B64" s="34" t="s">
        <v>40</v>
      </c>
      <c r="C64" s="40">
        <v>1</v>
      </c>
      <c r="D64" s="35">
        <v>1</v>
      </c>
      <c r="E64" s="36">
        <f t="shared" si="4"/>
        <v>7.0000000000000007E-2</v>
      </c>
      <c r="F64" s="37">
        <f t="shared" si="8"/>
        <v>1.07</v>
      </c>
    </row>
    <row r="65" spans="1:6" x14ac:dyDescent="0.25">
      <c r="A65" s="33" t="s">
        <v>120</v>
      </c>
      <c r="B65" s="34" t="s">
        <v>41</v>
      </c>
      <c r="C65" s="40">
        <v>2</v>
      </c>
      <c r="D65" s="35">
        <v>1</v>
      </c>
      <c r="E65" s="36">
        <f t="shared" si="4"/>
        <v>7.0000000000000007E-2</v>
      </c>
      <c r="F65" s="37">
        <f t="shared" si="8"/>
        <v>1.07</v>
      </c>
    </row>
    <row r="66" spans="1:6" x14ac:dyDescent="0.25">
      <c r="A66" s="33" t="s">
        <v>120</v>
      </c>
      <c r="B66" s="34" t="s">
        <v>42</v>
      </c>
      <c r="C66" s="40">
        <v>2</v>
      </c>
      <c r="D66" s="35">
        <v>1</v>
      </c>
      <c r="E66" s="36">
        <f t="shared" si="4"/>
        <v>7.0000000000000007E-2</v>
      </c>
      <c r="F66" s="37">
        <f t="shared" si="8"/>
        <v>1.07</v>
      </c>
    </row>
    <row r="67" spans="1:6" x14ac:dyDescent="0.25">
      <c r="A67" s="33" t="s">
        <v>120</v>
      </c>
      <c r="B67" s="34" t="s">
        <v>28</v>
      </c>
      <c r="C67" s="40"/>
      <c r="D67" s="35">
        <v>1</v>
      </c>
      <c r="E67" s="36">
        <f>E$8*$D67</f>
        <v>7.0000000000000007E-2</v>
      </c>
      <c r="F67" s="37">
        <f>SUM(D67:E67)</f>
        <v>1.07</v>
      </c>
    </row>
    <row r="68" spans="1:6" x14ac:dyDescent="0.25">
      <c r="A68" s="33" t="s">
        <v>120</v>
      </c>
      <c r="B68" s="34" t="s">
        <v>29</v>
      </c>
      <c r="C68" s="40"/>
      <c r="D68" s="35">
        <v>1</v>
      </c>
      <c r="E68" s="36">
        <f>E$8*$D68</f>
        <v>7.0000000000000007E-2</v>
      </c>
      <c r="F68" s="37">
        <f>SUM(D68:E68)</f>
        <v>1.07</v>
      </c>
    </row>
    <row r="69" spans="1:6" x14ac:dyDescent="0.25">
      <c r="A69" s="33"/>
      <c r="B69" s="97"/>
      <c r="C69" s="40"/>
      <c r="D69" s="40"/>
      <c r="E69" s="98"/>
      <c r="F69" s="99"/>
    </row>
    <row r="70" spans="1:6" x14ac:dyDescent="0.25">
      <c r="A70" s="33" t="s">
        <v>121</v>
      </c>
      <c r="B70" s="34" t="s">
        <v>158</v>
      </c>
      <c r="C70" s="40">
        <v>1</v>
      </c>
      <c r="D70" s="35">
        <v>1</v>
      </c>
      <c r="E70" s="36">
        <f t="shared" si="4"/>
        <v>7.0000000000000007E-2</v>
      </c>
      <c r="F70" s="37">
        <f t="shared" ref="F70:F71" si="9">SUM(D70:E70)</f>
        <v>1.07</v>
      </c>
    </row>
    <row r="71" spans="1:6" x14ac:dyDescent="0.25">
      <c r="A71" s="33" t="s">
        <v>121</v>
      </c>
      <c r="B71" s="34" t="s">
        <v>40</v>
      </c>
      <c r="C71" s="40">
        <v>1</v>
      </c>
      <c r="D71" s="35">
        <v>1</v>
      </c>
      <c r="E71" s="36">
        <f t="shared" si="4"/>
        <v>7.0000000000000007E-2</v>
      </c>
      <c r="F71" s="37">
        <f t="shared" si="9"/>
        <v>1.07</v>
      </c>
    </row>
    <row r="72" spans="1:6" x14ac:dyDescent="0.25">
      <c r="A72" s="33"/>
      <c r="B72" s="44" t="s">
        <v>122</v>
      </c>
      <c r="C72" s="40"/>
      <c r="D72" s="38"/>
      <c r="E72" s="36"/>
      <c r="F72" s="45">
        <f>SUM(F48:F71)</f>
        <v>22.470000000000002</v>
      </c>
    </row>
    <row r="73" spans="1:6" x14ac:dyDescent="0.25">
      <c r="A73" s="33"/>
      <c r="B73" s="44"/>
      <c r="C73" s="40"/>
      <c r="D73" s="38"/>
      <c r="E73" s="36"/>
      <c r="F73" s="45"/>
    </row>
    <row r="74" spans="1:6" x14ac:dyDescent="0.25">
      <c r="A74" s="33"/>
      <c r="B74" s="97"/>
      <c r="C74" s="40"/>
      <c r="D74" s="40"/>
      <c r="E74" s="98"/>
      <c r="F74" s="99"/>
    </row>
    <row r="75" spans="1:6" x14ac:dyDescent="0.25">
      <c r="A75" s="33" t="s">
        <v>83</v>
      </c>
      <c r="B75" s="34" t="s">
        <v>112</v>
      </c>
      <c r="C75" s="40"/>
      <c r="D75" s="35">
        <v>1</v>
      </c>
      <c r="E75" s="36">
        <f t="shared" ref="E75:E87" si="10">E$8*$D75</f>
        <v>7.0000000000000007E-2</v>
      </c>
      <c r="F75" s="37">
        <f t="shared" ref="F75:F83" si="11">SUM(D75:E75)</f>
        <v>1.07</v>
      </c>
    </row>
    <row r="76" spans="1:6" x14ac:dyDescent="0.25">
      <c r="A76" s="33" t="s">
        <v>83</v>
      </c>
      <c r="B76" s="34" t="s">
        <v>171</v>
      </c>
      <c r="C76" s="40">
        <v>1</v>
      </c>
      <c r="D76" s="35">
        <v>1</v>
      </c>
      <c r="E76" s="36">
        <f t="shared" si="10"/>
        <v>7.0000000000000007E-2</v>
      </c>
      <c r="F76" s="37">
        <f t="shared" ref="F76:F77" si="12">SUM(D76:E76)</f>
        <v>1.07</v>
      </c>
    </row>
    <row r="77" spans="1:6" x14ac:dyDescent="0.25">
      <c r="A77" s="33" t="s">
        <v>83</v>
      </c>
      <c r="B77" s="34" t="s">
        <v>172</v>
      </c>
      <c r="C77" s="40">
        <v>1</v>
      </c>
      <c r="D77" s="35">
        <v>1</v>
      </c>
      <c r="E77" s="36">
        <f t="shared" si="10"/>
        <v>7.0000000000000007E-2</v>
      </c>
      <c r="F77" s="37">
        <f t="shared" si="12"/>
        <v>1.07</v>
      </c>
    </row>
    <row r="78" spans="1:6" x14ac:dyDescent="0.25">
      <c r="A78" s="33" t="s">
        <v>83</v>
      </c>
      <c r="B78" s="34" t="s">
        <v>169</v>
      </c>
      <c r="C78" s="40">
        <v>2</v>
      </c>
      <c r="D78" s="35">
        <v>1</v>
      </c>
      <c r="E78" s="36">
        <f t="shared" si="10"/>
        <v>7.0000000000000007E-2</v>
      </c>
      <c r="F78" s="37">
        <f t="shared" si="11"/>
        <v>1.07</v>
      </c>
    </row>
    <row r="79" spans="1:6" x14ac:dyDescent="0.25">
      <c r="A79" s="33" t="s">
        <v>83</v>
      </c>
      <c r="B79" s="34" t="s">
        <v>182</v>
      </c>
      <c r="C79" s="40">
        <v>2</v>
      </c>
      <c r="D79" s="35">
        <v>1</v>
      </c>
      <c r="E79" s="36">
        <f t="shared" si="10"/>
        <v>7.0000000000000007E-2</v>
      </c>
      <c r="F79" s="37">
        <f t="shared" si="11"/>
        <v>1.07</v>
      </c>
    </row>
    <row r="80" spans="1:6" x14ac:dyDescent="0.25">
      <c r="A80" s="33" t="s">
        <v>83</v>
      </c>
      <c r="B80" s="34" t="s">
        <v>160</v>
      </c>
      <c r="C80" s="40"/>
      <c r="D80" s="35">
        <v>1</v>
      </c>
      <c r="E80" s="36">
        <f>E$8*$D80</f>
        <v>7.0000000000000007E-2</v>
      </c>
      <c r="F80" s="37">
        <f>SUM(D80:E80)</f>
        <v>1.07</v>
      </c>
    </row>
    <row r="81" spans="1:6" x14ac:dyDescent="0.25">
      <c r="A81" s="33"/>
      <c r="B81" s="97"/>
      <c r="C81" s="40"/>
      <c r="D81" s="40"/>
      <c r="E81" s="98"/>
      <c r="F81" s="99"/>
    </row>
    <row r="82" spans="1:6" x14ac:dyDescent="0.25">
      <c r="A82" s="33" t="s">
        <v>183</v>
      </c>
      <c r="B82" s="34" t="s">
        <v>39</v>
      </c>
      <c r="C82" s="40"/>
      <c r="D82" s="35">
        <v>1</v>
      </c>
      <c r="E82" s="36">
        <f>E$8*$D82</f>
        <v>7.0000000000000007E-2</v>
      </c>
      <c r="F82" s="37">
        <f>SUM(D82:E82)</f>
        <v>1.07</v>
      </c>
    </row>
    <row r="83" spans="1:6" x14ac:dyDescent="0.25">
      <c r="A83" s="33" t="s">
        <v>183</v>
      </c>
      <c r="B83" s="34" t="s">
        <v>40</v>
      </c>
      <c r="C83" s="40"/>
      <c r="D83" s="35">
        <v>1</v>
      </c>
      <c r="E83" s="36">
        <f t="shared" si="10"/>
        <v>7.0000000000000007E-2</v>
      </c>
      <c r="F83" s="37">
        <f t="shared" si="11"/>
        <v>1.07</v>
      </c>
    </row>
    <row r="84" spans="1:6" x14ac:dyDescent="0.25">
      <c r="A84" s="33"/>
      <c r="B84" s="97"/>
      <c r="C84" s="40"/>
      <c r="D84" s="40"/>
      <c r="E84" s="98"/>
      <c r="F84" s="99"/>
    </row>
    <row r="85" spans="1:6" x14ac:dyDescent="0.25">
      <c r="A85" s="33" t="s">
        <v>97</v>
      </c>
      <c r="B85" s="34" t="s">
        <v>40</v>
      </c>
      <c r="C85" s="40"/>
      <c r="D85" s="35">
        <v>1</v>
      </c>
      <c r="E85" s="36">
        <f t="shared" si="10"/>
        <v>7.0000000000000007E-2</v>
      </c>
      <c r="F85" s="37">
        <f t="shared" ref="F85" si="13">SUM(D85:E85)</f>
        <v>1.07</v>
      </c>
    </row>
    <row r="86" spans="1:6" x14ac:dyDescent="0.25">
      <c r="A86" s="33"/>
      <c r="B86" s="97"/>
      <c r="C86" s="40"/>
      <c r="D86" s="40"/>
      <c r="E86" s="98"/>
      <c r="F86" s="99"/>
    </row>
    <row r="87" spans="1:6" x14ac:dyDescent="0.25">
      <c r="A87" s="33" t="s">
        <v>98</v>
      </c>
      <c r="B87" s="34" t="s">
        <v>40</v>
      </c>
      <c r="C87" s="40"/>
      <c r="D87" s="35">
        <v>1</v>
      </c>
      <c r="E87" s="36">
        <f t="shared" si="10"/>
        <v>7.0000000000000007E-2</v>
      </c>
      <c r="F87" s="37">
        <f>SUM(D87:E87)</f>
        <v>1.07</v>
      </c>
    </row>
    <row r="88" spans="1:6" x14ac:dyDescent="0.25">
      <c r="A88" s="33"/>
      <c r="B88" s="44" t="s">
        <v>113</v>
      </c>
      <c r="C88" s="40"/>
      <c r="D88" s="38"/>
      <c r="E88" s="36"/>
      <c r="F88" s="45">
        <f>SUM(F75:F87)</f>
        <v>10.700000000000001</v>
      </c>
    </row>
    <row r="89" spans="1:6" x14ac:dyDescent="0.25">
      <c r="A89" s="33"/>
      <c r="B89" s="44"/>
      <c r="C89" s="40"/>
      <c r="D89" s="38"/>
      <c r="E89" s="36"/>
      <c r="F89" s="45"/>
    </row>
    <row r="90" spans="1:6" x14ac:dyDescent="0.25">
      <c r="A90" s="33"/>
      <c r="B90" s="97"/>
      <c r="C90" s="40"/>
      <c r="D90" s="40"/>
      <c r="E90" s="98"/>
      <c r="F90" s="99"/>
    </row>
    <row r="91" spans="1:6" x14ac:dyDescent="0.25">
      <c r="A91" s="33" t="s">
        <v>84</v>
      </c>
      <c r="B91" s="34" t="s">
        <v>112</v>
      </c>
      <c r="C91" s="40"/>
      <c r="D91" s="35">
        <v>1</v>
      </c>
      <c r="E91" s="36">
        <f t="shared" ref="E91:E102" si="14">E$8*$D91</f>
        <v>7.0000000000000007E-2</v>
      </c>
      <c r="F91" s="37">
        <f t="shared" ref="F91:F102" si="15">SUM(D91:E91)</f>
        <v>1.07</v>
      </c>
    </row>
    <row r="92" spans="1:6" x14ac:dyDescent="0.25">
      <c r="A92" s="33" t="s">
        <v>84</v>
      </c>
      <c r="B92" s="34" t="s">
        <v>171</v>
      </c>
      <c r="C92" s="40">
        <v>1</v>
      </c>
      <c r="D92" s="35">
        <v>1</v>
      </c>
      <c r="E92" s="36">
        <f t="shared" si="14"/>
        <v>7.0000000000000007E-2</v>
      </c>
      <c r="F92" s="37">
        <f t="shared" si="15"/>
        <v>1.07</v>
      </c>
    </row>
    <row r="93" spans="1:6" x14ac:dyDescent="0.25">
      <c r="A93" s="33" t="s">
        <v>84</v>
      </c>
      <c r="B93" s="34" t="s">
        <v>172</v>
      </c>
      <c r="C93" s="40">
        <v>1</v>
      </c>
      <c r="D93" s="35">
        <v>1</v>
      </c>
      <c r="E93" s="36">
        <f t="shared" si="14"/>
        <v>7.0000000000000007E-2</v>
      </c>
      <c r="F93" s="37">
        <f t="shared" si="15"/>
        <v>1.07</v>
      </c>
    </row>
    <row r="94" spans="1:6" x14ac:dyDescent="0.25">
      <c r="A94" s="33" t="s">
        <v>84</v>
      </c>
      <c r="B94" s="34" t="s">
        <v>169</v>
      </c>
      <c r="C94" s="40">
        <v>2</v>
      </c>
      <c r="D94" s="35">
        <v>1</v>
      </c>
      <c r="E94" s="36">
        <f t="shared" si="14"/>
        <v>7.0000000000000007E-2</v>
      </c>
      <c r="F94" s="37">
        <f t="shared" ref="F94:F95" si="16">SUM(D94:E94)</f>
        <v>1.07</v>
      </c>
    </row>
    <row r="95" spans="1:6" x14ac:dyDescent="0.25">
      <c r="A95" s="33" t="s">
        <v>84</v>
      </c>
      <c r="B95" s="34" t="s">
        <v>182</v>
      </c>
      <c r="C95" s="40">
        <v>2</v>
      </c>
      <c r="D95" s="35">
        <v>1</v>
      </c>
      <c r="E95" s="36">
        <f t="shared" si="14"/>
        <v>7.0000000000000007E-2</v>
      </c>
      <c r="F95" s="37">
        <f t="shared" si="16"/>
        <v>1.07</v>
      </c>
    </row>
    <row r="96" spans="1:6" x14ac:dyDescent="0.25">
      <c r="A96" s="33" t="s">
        <v>84</v>
      </c>
      <c r="B96" s="34" t="s">
        <v>179</v>
      </c>
      <c r="C96" s="40">
        <v>3</v>
      </c>
      <c r="D96" s="35">
        <v>1</v>
      </c>
      <c r="E96" s="36">
        <f t="shared" si="14"/>
        <v>7.0000000000000007E-2</v>
      </c>
      <c r="F96" s="37">
        <f t="shared" si="15"/>
        <v>1.07</v>
      </c>
    </row>
    <row r="97" spans="1:6" x14ac:dyDescent="0.25">
      <c r="A97" s="33" t="s">
        <v>84</v>
      </c>
      <c r="B97" s="34" t="s">
        <v>184</v>
      </c>
      <c r="C97" s="40">
        <v>3</v>
      </c>
      <c r="D97" s="35">
        <v>1</v>
      </c>
      <c r="E97" s="36">
        <f t="shared" si="14"/>
        <v>7.0000000000000007E-2</v>
      </c>
      <c r="F97" s="37">
        <f t="shared" si="15"/>
        <v>1.07</v>
      </c>
    </row>
    <row r="98" spans="1:6" x14ac:dyDescent="0.25">
      <c r="A98" s="33" t="s">
        <v>84</v>
      </c>
      <c r="B98" s="34" t="s">
        <v>159</v>
      </c>
      <c r="C98" s="40"/>
      <c r="D98" s="35">
        <v>1</v>
      </c>
      <c r="E98" s="36">
        <f t="shared" si="14"/>
        <v>7.0000000000000007E-2</v>
      </c>
      <c r="F98" s="37">
        <f t="shared" si="15"/>
        <v>1.07</v>
      </c>
    </row>
    <row r="99" spans="1:6" x14ac:dyDescent="0.25">
      <c r="A99" s="33"/>
      <c r="B99" s="97"/>
      <c r="C99" s="40"/>
      <c r="D99" s="40"/>
      <c r="E99" s="98"/>
      <c r="F99" s="99"/>
    </row>
    <row r="100" spans="1:6" x14ac:dyDescent="0.25">
      <c r="A100" s="33" t="s">
        <v>99</v>
      </c>
      <c r="B100" s="34" t="s">
        <v>137</v>
      </c>
      <c r="C100" s="40"/>
      <c r="D100" s="35">
        <v>1</v>
      </c>
      <c r="E100" s="36">
        <f t="shared" si="14"/>
        <v>7.0000000000000007E-2</v>
      </c>
      <c r="F100" s="37">
        <f t="shared" si="15"/>
        <v>1.07</v>
      </c>
    </row>
    <row r="101" spans="1:6" x14ac:dyDescent="0.25">
      <c r="A101" s="33"/>
      <c r="B101" s="97"/>
      <c r="C101" s="40"/>
      <c r="D101" s="40"/>
      <c r="E101" s="98"/>
      <c r="F101" s="99"/>
    </row>
    <row r="102" spans="1:6" x14ac:dyDescent="0.25">
      <c r="A102" s="33" t="s">
        <v>100</v>
      </c>
      <c r="B102" s="34" t="s">
        <v>137</v>
      </c>
      <c r="C102" s="40"/>
      <c r="D102" s="35">
        <v>1</v>
      </c>
      <c r="E102" s="36">
        <f t="shared" si="14"/>
        <v>7.0000000000000007E-2</v>
      </c>
      <c r="F102" s="37">
        <f t="shared" si="15"/>
        <v>1.07</v>
      </c>
    </row>
    <row r="103" spans="1:6" x14ac:dyDescent="0.25">
      <c r="A103" s="33"/>
      <c r="B103" s="44" t="s">
        <v>114</v>
      </c>
      <c r="C103" s="40"/>
      <c r="D103" s="38"/>
      <c r="E103" s="36"/>
      <c r="F103" s="45">
        <f>SUM(F91:F102)</f>
        <v>10.700000000000001</v>
      </c>
    </row>
    <row r="104" spans="1:6" ht="13.8" thickBot="1" x14ac:dyDescent="0.3">
      <c r="A104" s="33"/>
      <c r="B104" s="34"/>
      <c r="C104" s="40"/>
      <c r="D104" s="38"/>
      <c r="E104" s="36"/>
      <c r="F104" s="37"/>
    </row>
    <row r="105" spans="1:6" ht="13.8" thickBot="1" x14ac:dyDescent="0.3">
      <c r="A105" s="180"/>
      <c r="B105" s="181"/>
      <c r="C105" s="181"/>
      <c r="D105" s="181"/>
      <c r="E105" s="181"/>
      <c r="F105" s="39"/>
    </row>
    <row r="108" spans="1:6" x14ac:dyDescent="0.25">
      <c r="A108" s="88" t="s">
        <v>13</v>
      </c>
      <c r="B108" s="88" t="s">
        <v>132</v>
      </c>
      <c r="C108" s="88" t="s">
        <v>133</v>
      </c>
    </row>
    <row r="109" spans="1:6" x14ac:dyDescent="0.25">
      <c r="A109" s="89">
        <v>1</v>
      </c>
      <c r="B109" s="90" t="s">
        <v>134</v>
      </c>
      <c r="C109" s="91">
        <v>0.01</v>
      </c>
    </row>
    <row r="110" spans="1:6" x14ac:dyDescent="0.25">
      <c r="A110" s="89">
        <v>2</v>
      </c>
      <c r="B110" s="90"/>
      <c r="C110" s="91">
        <v>0.01</v>
      </c>
    </row>
    <row r="111" spans="1:6" x14ac:dyDescent="0.25">
      <c r="A111" s="89">
        <v>3</v>
      </c>
      <c r="B111" s="90"/>
      <c r="C111" s="91">
        <v>0.01</v>
      </c>
    </row>
    <row r="112" spans="1:6" x14ac:dyDescent="0.25">
      <c r="A112" s="89">
        <v>4</v>
      </c>
      <c r="B112" s="90"/>
      <c r="C112" s="91">
        <v>0.01</v>
      </c>
    </row>
    <row r="113" spans="1:3" x14ac:dyDescent="0.25">
      <c r="A113" s="89">
        <v>5</v>
      </c>
      <c r="B113" s="90"/>
      <c r="C113" s="91">
        <v>0.01</v>
      </c>
    </row>
    <row r="114" spans="1:3" x14ac:dyDescent="0.25">
      <c r="A114" s="89">
        <v>6</v>
      </c>
      <c r="B114" s="90"/>
      <c r="C114" s="91">
        <v>0.01</v>
      </c>
    </row>
    <row r="115" spans="1:3" x14ac:dyDescent="0.25">
      <c r="A115" s="89">
        <v>7</v>
      </c>
      <c r="B115" s="90"/>
      <c r="C115" s="91">
        <v>0.01</v>
      </c>
    </row>
    <row r="116" spans="1:3" x14ac:dyDescent="0.25">
      <c r="A116" s="92"/>
      <c r="B116" s="93" t="s">
        <v>135</v>
      </c>
      <c r="C116" s="94">
        <f>+SUM(C109:C115)</f>
        <v>7.0000000000000007E-2</v>
      </c>
    </row>
  </sheetData>
  <mergeCells count="6">
    <mergeCell ref="F7:F8"/>
    <mergeCell ref="C7:C8"/>
    <mergeCell ref="A105:E105"/>
    <mergeCell ref="A7:A8"/>
    <mergeCell ref="D7:D8"/>
    <mergeCell ref="B7:B8"/>
  </mergeCells>
  <phoneticPr fontId="13" type="noConversion"/>
  <printOptions horizontalCentered="1" verticalCentered="1"/>
  <pageMargins left="0.98425196850393704" right="0.74803149606299213" top="0.15748031496062992" bottom="0.55118110236220474" header="0" footer="0"/>
  <pageSetup scale="6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5:AC76"/>
  <sheetViews>
    <sheetView topLeftCell="A7" zoomScale="115" zoomScaleNormal="115" workbookViewId="0">
      <pane ySplit="3" topLeftCell="A43" activePane="bottomLeft" state="frozen"/>
      <selection activeCell="A7" sqref="A7"/>
      <selection pane="bottomLeft" activeCell="D16" sqref="D16"/>
    </sheetView>
  </sheetViews>
  <sheetFormatPr baseColWidth="10" defaultRowHeight="13.2" x14ac:dyDescent="0.25"/>
  <cols>
    <col min="1" max="1" width="4.44140625" customWidth="1"/>
    <col min="2" max="2" width="33" customWidth="1"/>
    <col min="3" max="3" width="6.88671875" customWidth="1"/>
    <col min="4" max="4" width="8.6640625" customWidth="1"/>
    <col min="5" max="17" width="5.6640625" customWidth="1"/>
    <col min="18" max="18" width="6.33203125" customWidth="1"/>
    <col min="19" max="19" width="9.44140625" customWidth="1"/>
    <col min="20" max="20" width="9.109375" customWidth="1"/>
    <col min="21" max="21" width="13.33203125" customWidth="1"/>
  </cols>
  <sheetData>
    <row r="5" spans="1:24" x14ac:dyDescent="0.25">
      <c r="X5" s="95" t="s">
        <v>136</v>
      </c>
    </row>
    <row r="6" spans="1:24" ht="17.399999999999999" x14ac:dyDescent="0.25">
      <c r="A6" s="190" t="s">
        <v>67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</row>
    <row r="7" spans="1:24" ht="13.8" thickBot="1" x14ac:dyDescent="0.3"/>
    <row r="8" spans="1:24" ht="21" x14ac:dyDescent="0.25">
      <c r="A8" s="116"/>
      <c r="B8" s="117" t="s">
        <v>6</v>
      </c>
      <c r="C8" s="118" t="s">
        <v>7</v>
      </c>
      <c r="D8" s="119" t="s">
        <v>143</v>
      </c>
      <c r="E8" s="120" t="s">
        <v>1</v>
      </c>
      <c r="F8" s="120" t="s">
        <v>1</v>
      </c>
      <c r="G8" s="121" t="s">
        <v>1</v>
      </c>
      <c r="H8" s="121" t="s">
        <v>1</v>
      </c>
      <c r="I8" s="121" t="s">
        <v>1</v>
      </c>
      <c r="J8" s="120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1" t="s">
        <v>1</v>
      </c>
      <c r="P8" s="121" t="s">
        <v>1</v>
      </c>
      <c r="Q8" s="120" t="s">
        <v>1</v>
      </c>
      <c r="R8" s="122" t="s">
        <v>1</v>
      </c>
      <c r="S8" s="118" t="s">
        <v>8</v>
      </c>
      <c r="T8" s="121" t="s">
        <v>9</v>
      </c>
      <c r="U8" s="123" t="s">
        <v>10</v>
      </c>
      <c r="V8" s="123" t="s">
        <v>10</v>
      </c>
      <c r="W8" s="123" t="s">
        <v>10</v>
      </c>
      <c r="X8" s="123" t="s">
        <v>10</v>
      </c>
    </row>
    <row r="9" spans="1:24" ht="13.8" thickBot="1" x14ac:dyDescent="0.3">
      <c r="A9" s="124" t="s">
        <v>13</v>
      </c>
      <c r="B9" s="125"/>
      <c r="C9" s="126"/>
      <c r="D9" s="127" t="s">
        <v>5</v>
      </c>
      <c r="E9" s="128" t="s">
        <v>125</v>
      </c>
      <c r="F9" s="128" t="s">
        <v>157</v>
      </c>
      <c r="G9" s="129" t="s">
        <v>126</v>
      </c>
      <c r="H9" s="129" t="s">
        <v>156</v>
      </c>
      <c r="I9" s="129" t="s">
        <v>127</v>
      </c>
      <c r="J9" s="128" t="s">
        <v>128</v>
      </c>
      <c r="K9" s="129" t="s">
        <v>85</v>
      </c>
      <c r="L9" s="129" t="s">
        <v>101</v>
      </c>
      <c r="M9" s="129" t="s">
        <v>102</v>
      </c>
      <c r="N9" s="129" t="s">
        <v>103</v>
      </c>
      <c r="O9" s="129" t="s">
        <v>86</v>
      </c>
      <c r="P9" s="129" t="s">
        <v>104</v>
      </c>
      <c r="Q9" s="128" t="s">
        <v>105</v>
      </c>
      <c r="R9" s="130" t="s">
        <v>4</v>
      </c>
      <c r="S9" s="126" t="s">
        <v>11</v>
      </c>
      <c r="T9" s="129" t="s">
        <v>12</v>
      </c>
      <c r="U9" s="131" t="s">
        <v>123</v>
      </c>
      <c r="V9" s="131" t="s">
        <v>124</v>
      </c>
      <c r="W9" s="131" t="s">
        <v>2</v>
      </c>
      <c r="X9" s="131" t="s">
        <v>106</v>
      </c>
    </row>
    <row r="10" spans="1:24" ht="13.8" thickBot="1" x14ac:dyDescent="0.3">
      <c r="A10" s="135" t="s">
        <v>0</v>
      </c>
      <c r="B10" s="136" t="s">
        <v>62</v>
      </c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9"/>
      <c r="T10" s="139"/>
      <c r="U10" s="140" t="s">
        <v>0</v>
      </c>
      <c r="V10" s="141"/>
      <c r="W10" s="141"/>
      <c r="X10" s="142"/>
    </row>
    <row r="11" spans="1:24" x14ac:dyDescent="0.25">
      <c r="A11" s="64">
        <v>1</v>
      </c>
      <c r="B11" s="70" t="s">
        <v>87</v>
      </c>
      <c r="C11" s="5" t="s">
        <v>15</v>
      </c>
      <c r="D11" s="24">
        <v>1</v>
      </c>
      <c r="E11" s="46">
        <v>1</v>
      </c>
      <c r="F11" s="46">
        <v>0</v>
      </c>
      <c r="G11" s="6">
        <v>1</v>
      </c>
      <c r="H11" s="46">
        <v>0</v>
      </c>
      <c r="I11" s="46">
        <v>0</v>
      </c>
      <c r="J11" s="169">
        <v>1</v>
      </c>
      <c r="K11" s="170">
        <v>0</v>
      </c>
      <c r="L11" s="6">
        <v>0</v>
      </c>
      <c r="M11" s="6">
        <v>0</v>
      </c>
      <c r="N11" s="6">
        <v>0</v>
      </c>
      <c r="O11" s="6">
        <v>0</v>
      </c>
      <c r="P11" s="46">
        <v>0</v>
      </c>
      <c r="Q11" s="71">
        <v>0</v>
      </c>
      <c r="R11" s="67">
        <f t="shared" ref="R11:R39" si="0">SUM(E11:Q11)</f>
        <v>3</v>
      </c>
      <c r="S11" s="105">
        <v>3</v>
      </c>
      <c r="T11" s="47">
        <f>1/S11</f>
        <v>0.33333333333333331</v>
      </c>
      <c r="U11" s="111">
        <f>+$D11*SUM(E11:F11)*$T11/12</f>
        <v>2.7777777777777776E-2</v>
      </c>
      <c r="V11" s="132">
        <f>+$D11*SUM(G11:J11)*$T11/12</f>
        <v>5.5555555555555552E-2</v>
      </c>
      <c r="W11" s="132">
        <f t="shared" ref="W11:W34" si="1">+$D11*SUM(K11:N11)*$T11/12</f>
        <v>0</v>
      </c>
      <c r="X11" s="133">
        <f t="shared" ref="X11:X34" si="2">+$D11*SUM(O11:Q11)*$T11/12</f>
        <v>0</v>
      </c>
    </row>
    <row r="12" spans="1:24" x14ac:dyDescent="0.25">
      <c r="A12" s="64">
        <v>2</v>
      </c>
      <c r="B12" s="70" t="s">
        <v>94</v>
      </c>
      <c r="C12" s="5" t="s">
        <v>15</v>
      </c>
      <c r="D12" s="24">
        <v>1</v>
      </c>
      <c r="E12" s="6">
        <v>0</v>
      </c>
      <c r="F12" s="46">
        <v>0</v>
      </c>
      <c r="G12" s="6">
        <v>0</v>
      </c>
      <c r="H12" s="46">
        <v>0</v>
      </c>
      <c r="I12" s="46">
        <v>0</v>
      </c>
      <c r="J12" s="4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46">
        <v>0</v>
      </c>
      <c r="Q12" s="71">
        <v>0</v>
      </c>
      <c r="R12" s="67">
        <f t="shared" si="0"/>
        <v>0</v>
      </c>
      <c r="S12" s="105">
        <v>3</v>
      </c>
      <c r="T12" s="47">
        <f>1/S12</f>
        <v>0.33333333333333331</v>
      </c>
      <c r="U12" s="53">
        <f t="shared" ref="U12:U39" si="3">+$D12*SUM(E12:F12)*$T12/12</f>
        <v>0</v>
      </c>
      <c r="V12" s="51">
        <f>+$D12*SUM(G12:J12)*$T12/12</f>
        <v>0</v>
      </c>
      <c r="W12" s="51">
        <f t="shared" si="1"/>
        <v>0</v>
      </c>
      <c r="X12" s="101">
        <f t="shared" si="2"/>
        <v>0</v>
      </c>
    </row>
    <row r="13" spans="1:24" x14ac:dyDescent="0.25">
      <c r="A13" s="64">
        <v>3</v>
      </c>
      <c r="B13" s="70" t="s">
        <v>93</v>
      </c>
      <c r="C13" s="5" t="s">
        <v>15</v>
      </c>
      <c r="D13" s="24">
        <v>1</v>
      </c>
      <c r="E13" s="46">
        <v>13</v>
      </c>
      <c r="F13" s="46">
        <v>1</v>
      </c>
      <c r="G13" s="6">
        <v>6</v>
      </c>
      <c r="H13" s="46">
        <v>1</v>
      </c>
      <c r="I13" s="46">
        <v>2</v>
      </c>
      <c r="J13" s="46">
        <v>2</v>
      </c>
      <c r="K13" s="6">
        <v>3</v>
      </c>
      <c r="L13" s="6">
        <v>1</v>
      </c>
      <c r="M13" s="6">
        <v>1</v>
      </c>
      <c r="N13" s="6">
        <v>1</v>
      </c>
      <c r="O13" s="6">
        <v>4</v>
      </c>
      <c r="P13" s="46">
        <v>1</v>
      </c>
      <c r="Q13" s="71">
        <v>1</v>
      </c>
      <c r="R13" s="67">
        <f t="shared" si="0"/>
        <v>37</v>
      </c>
      <c r="S13" s="105">
        <v>3</v>
      </c>
      <c r="T13" s="47">
        <f>1/S13</f>
        <v>0.33333333333333331</v>
      </c>
      <c r="U13" s="53">
        <f t="shared" si="3"/>
        <v>0.38888888888888884</v>
      </c>
      <c r="V13" s="51">
        <f>+$D13*SUM(G13:J13)*$T13/12</f>
        <v>0.30555555555555552</v>
      </c>
      <c r="W13" s="51">
        <f t="shared" si="1"/>
        <v>0.16666666666666666</v>
      </c>
      <c r="X13" s="101">
        <f t="shared" si="2"/>
        <v>0.16666666666666666</v>
      </c>
    </row>
    <row r="14" spans="1:24" x14ac:dyDescent="0.25">
      <c r="A14" s="64">
        <v>4</v>
      </c>
      <c r="B14" s="70" t="s">
        <v>173</v>
      </c>
      <c r="C14" s="5" t="s">
        <v>15</v>
      </c>
      <c r="D14" s="24">
        <v>1</v>
      </c>
      <c r="E14" s="6">
        <v>13</v>
      </c>
      <c r="F14" s="46">
        <v>1</v>
      </c>
      <c r="G14" s="6">
        <v>6</v>
      </c>
      <c r="H14" s="46">
        <v>1</v>
      </c>
      <c r="I14" s="46">
        <v>2</v>
      </c>
      <c r="J14" s="46">
        <v>2</v>
      </c>
      <c r="K14" s="6">
        <v>3</v>
      </c>
      <c r="L14" s="6">
        <v>1</v>
      </c>
      <c r="M14" s="6">
        <v>1</v>
      </c>
      <c r="N14" s="6">
        <v>1</v>
      </c>
      <c r="O14" s="6">
        <v>4</v>
      </c>
      <c r="P14" s="46">
        <v>1</v>
      </c>
      <c r="Q14" s="71">
        <v>1</v>
      </c>
      <c r="R14" s="67">
        <f t="shared" si="0"/>
        <v>37</v>
      </c>
      <c r="S14" s="105">
        <v>3</v>
      </c>
      <c r="T14" s="47">
        <f>1/S14</f>
        <v>0.33333333333333331</v>
      </c>
      <c r="U14" s="53">
        <f t="shared" si="3"/>
        <v>0.38888888888888884</v>
      </c>
      <c r="V14" s="51">
        <f>+$D14*SUM(G14:J14)*$T14/12</f>
        <v>0.30555555555555552</v>
      </c>
      <c r="W14" s="51">
        <f t="shared" si="1"/>
        <v>0.16666666666666666</v>
      </c>
      <c r="X14" s="101">
        <f t="shared" si="2"/>
        <v>0.16666666666666666</v>
      </c>
    </row>
    <row r="15" spans="1:24" x14ac:dyDescent="0.25">
      <c r="A15" s="64">
        <v>5</v>
      </c>
      <c r="B15" s="70" t="s">
        <v>63</v>
      </c>
      <c r="C15" s="5" t="s">
        <v>15</v>
      </c>
      <c r="D15" s="24">
        <v>1</v>
      </c>
      <c r="E15" s="46">
        <v>1</v>
      </c>
      <c r="F15" s="46">
        <v>1</v>
      </c>
      <c r="G15" s="6">
        <v>0</v>
      </c>
      <c r="H15" s="46">
        <v>1</v>
      </c>
      <c r="I15" s="46">
        <v>1</v>
      </c>
      <c r="J15" s="46">
        <v>1</v>
      </c>
      <c r="K15" s="6">
        <v>1</v>
      </c>
      <c r="L15" s="6">
        <v>1</v>
      </c>
      <c r="M15" s="6">
        <v>1</v>
      </c>
      <c r="N15" s="6">
        <v>0</v>
      </c>
      <c r="O15" s="6">
        <v>1</v>
      </c>
      <c r="P15" s="46">
        <v>1</v>
      </c>
      <c r="Q15" s="71">
        <v>1</v>
      </c>
      <c r="R15" s="67">
        <f t="shared" si="0"/>
        <v>11</v>
      </c>
      <c r="S15" s="105">
        <v>3</v>
      </c>
      <c r="T15" s="47">
        <f>1/S15</f>
        <v>0.33333333333333331</v>
      </c>
      <c r="U15" s="53">
        <f t="shared" si="3"/>
        <v>5.5555555555555552E-2</v>
      </c>
      <c r="V15" s="51">
        <f t="shared" ref="V15:V34" si="4">+$D15*SUM(G15:J15)*$T15/12</f>
        <v>8.3333333333333329E-2</v>
      </c>
      <c r="W15" s="51">
        <f t="shared" si="1"/>
        <v>8.3333333333333329E-2</v>
      </c>
      <c r="X15" s="101">
        <f t="shared" si="2"/>
        <v>8.3333333333333329E-2</v>
      </c>
    </row>
    <row r="16" spans="1:24" x14ac:dyDescent="0.25">
      <c r="A16" s="64">
        <v>6</v>
      </c>
      <c r="B16" s="72" t="s">
        <v>46</v>
      </c>
      <c r="C16" s="7" t="s">
        <v>15</v>
      </c>
      <c r="D16" s="25">
        <v>1</v>
      </c>
      <c r="E16" s="8">
        <v>26</v>
      </c>
      <c r="F16" s="8">
        <v>1</v>
      </c>
      <c r="G16" s="8">
        <v>11</v>
      </c>
      <c r="H16" s="8">
        <v>1</v>
      </c>
      <c r="I16" s="8">
        <v>6</v>
      </c>
      <c r="J16" s="8">
        <v>2</v>
      </c>
      <c r="K16" s="8">
        <v>5</v>
      </c>
      <c r="L16" s="8">
        <v>2</v>
      </c>
      <c r="M16" s="8">
        <v>1</v>
      </c>
      <c r="N16" s="8">
        <v>1</v>
      </c>
      <c r="O16" s="8">
        <v>7</v>
      </c>
      <c r="P16" s="8">
        <v>1</v>
      </c>
      <c r="Q16" s="42">
        <v>1</v>
      </c>
      <c r="R16" s="68">
        <f t="shared" si="0"/>
        <v>65</v>
      </c>
      <c r="S16" s="106">
        <v>0.5</v>
      </c>
      <c r="T16" s="47">
        <f t="shared" ref="T16:T54" si="5">1/S16</f>
        <v>2</v>
      </c>
      <c r="U16" s="53">
        <f t="shared" si="3"/>
        <v>4.5</v>
      </c>
      <c r="V16" s="51">
        <f t="shared" si="4"/>
        <v>3.3333333333333335</v>
      </c>
      <c r="W16" s="51">
        <f t="shared" ref="W16:W23" si="6">+$D16*SUM(K16:N16)*$T16/12</f>
        <v>1.5</v>
      </c>
      <c r="X16" s="101">
        <f t="shared" ref="X16:X22" si="7">+$D16*SUM(O16:Q16)*$T16/12</f>
        <v>1.5</v>
      </c>
    </row>
    <row r="17" spans="1:24" x14ac:dyDescent="0.25">
      <c r="A17" s="64">
        <v>7</v>
      </c>
      <c r="B17" s="72" t="s">
        <v>47</v>
      </c>
      <c r="C17" s="7" t="s">
        <v>15</v>
      </c>
      <c r="D17" s="25">
        <v>1</v>
      </c>
      <c r="E17" s="6">
        <v>12</v>
      </c>
      <c r="F17" s="6">
        <v>1</v>
      </c>
      <c r="G17" s="6">
        <v>6</v>
      </c>
      <c r="H17" s="6">
        <v>1</v>
      </c>
      <c r="I17" s="6">
        <v>3</v>
      </c>
      <c r="J17" s="6">
        <v>1</v>
      </c>
      <c r="K17" s="6">
        <v>3</v>
      </c>
      <c r="L17" s="6">
        <v>1</v>
      </c>
      <c r="M17" s="6">
        <v>1</v>
      </c>
      <c r="N17" s="6">
        <v>1</v>
      </c>
      <c r="O17" s="6">
        <v>3</v>
      </c>
      <c r="P17" s="6">
        <v>1</v>
      </c>
      <c r="Q17" s="41">
        <v>1</v>
      </c>
      <c r="R17" s="68">
        <f t="shared" si="0"/>
        <v>35</v>
      </c>
      <c r="S17" s="106">
        <v>5</v>
      </c>
      <c r="T17" s="47">
        <f t="shared" si="5"/>
        <v>0.2</v>
      </c>
      <c r="U17" s="53">
        <f t="shared" si="3"/>
        <v>0.21666666666666667</v>
      </c>
      <c r="V17" s="51">
        <f t="shared" si="4"/>
        <v>0.18333333333333335</v>
      </c>
      <c r="W17" s="51">
        <f t="shared" si="6"/>
        <v>0.10000000000000002</v>
      </c>
      <c r="X17" s="101">
        <f t="shared" si="7"/>
        <v>8.3333333333333329E-2</v>
      </c>
    </row>
    <row r="18" spans="1:24" x14ac:dyDescent="0.25">
      <c r="A18" s="64">
        <v>8</v>
      </c>
      <c r="B18" s="72" t="s">
        <v>174</v>
      </c>
      <c r="C18" s="7" t="s">
        <v>15</v>
      </c>
      <c r="D18" s="25">
        <v>1</v>
      </c>
      <c r="E18" s="6">
        <v>3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41">
        <v>0</v>
      </c>
      <c r="R18" s="68">
        <f t="shared" si="0"/>
        <v>3</v>
      </c>
      <c r="S18" s="106">
        <v>5</v>
      </c>
      <c r="T18" s="47">
        <f t="shared" si="5"/>
        <v>0.2</v>
      </c>
      <c r="U18" s="53">
        <f t="shared" si="3"/>
        <v>5.000000000000001E-2</v>
      </c>
      <c r="V18" s="51">
        <f t="shared" si="4"/>
        <v>0</v>
      </c>
      <c r="W18" s="51">
        <f t="shared" si="6"/>
        <v>0</v>
      </c>
      <c r="X18" s="101">
        <f t="shared" si="7"/>
        <v>0</v>
      </c>
    </row>
    <row r="19" spans="1:24" x14ac:dyDescent="0.25">
      <c r="A19" s="64">
        <v>9</v>
      </c>
      <c r="B19" s="72" t="s">
        <v>48</v>
      </c>
      <c r="C19" s="7" t="s">
        <v>15</v>
      </c>
      <c r="D19" s="25">
        <v>1</v>
      </c>
      <c r="E19" s="46">
        <v>13</v>
      </c>
      <c r="F19" s="46">
        <v>1</v>
      </c>
      <c r="G19" s="6">
        <v>6</v>
      </c>
      <c r="H19" s="46">
        <v>1</v>
      </c>
      <c r="I19" s="46">
        <v>3</v>
      </c>
      <c r="J19" s="46">
        <v>1</v>
      </c>
      <c r="K19" s="6">
        <v>2</v>
      </c>
      <c r="L19" s="6">
        <v>1</v>
      </c>
      <c r="M19" s="6">
        <v>1</v>
      </c>
      <c r="N19" s="6">
        <v>1</v>
      </c>
      <c r="O19" s="6">
        <v>3</v>
      </c>
      <c r="P19" s="46">
        <v>1</v>
      </c>
      <c r="Q19" s="71">
        <v>1</v>
      </c>
      <c r="R19" s="68">
        <f t="shared" si="0"/>
        <v>35</v>
      </c>
      <c r="S19" s="106">
        <v>5</v>
      </c>
      <c r="T19" s="47">
        <f t="shared" si="5"/>
        <v>0.2</v>
      </c>
      <c r="U19" s="53">
        <f t="shared" si="3"/>
        <v>0.23333333333333336</v>
      </c>
      <c r="V19" s="51">
        <f t="shared" si="4"/>
        <v>0.18333333333333335</v>
      </c>
      <c r="W19" s="51">
        <f t="shared" si="6"/>
        <v>8.3333333333333329E-2</v>
      </c>
      <c r="X19" s="101">
        <f t="shared" si="7"/>
        <v>8.3333333333333329E-2</v>
      </c>
    </row>
    <row r="20" spans="1:24" ht="20.399999999999999" x14ac:dyDescent="0.25">
      <c r="A20" s="64">
        <v>10</v>
      </c>
      <c r="B20" s="72" t="s">
        <v>49</v>
      </c>
      <c r="C20" s="7" t="s">
        <v>50</v>
      </c>
      <c r="D20" s="25">
        <v>1</v>
      </c>
      <c r="E20" s="8">
        <v>26</v>
      </c>
      <c r="F20" s="8">
        <v>1</v>
      </c>
      <c r="G20" s="8">
        <v>11</v>
      </c>
      <c r="H20" s="8">
        <v>1</v>
      </c>
      <c r="I20" s="8">
        <v>6</v>
      </c>
      <c r="J20" s="8">
        <v>2</v>
      </c>
      <c r="K20" s="8">
        <v>5</v>
      </c>
      <c r="L20" s="8">
        <v>2</v>
      </c>
      <c r="M20" s="8">
        <v>1</v>
      </c>
      <c r="N20" s="8">
        <v>1</v>
      </c>
      <c r="O20" s="8">
        <v>7</v>
      </c>
      <c r="P20" s="8">
        <v>1</v>
      </c>
      <c r="Q20" s="42">
        <v>1</v>
      </c>
      <c r="R20" s="68">
        <f t="shared" si="0"/>
        <v>65</v>
      </c>
      <c r="S20" s="106">
        <v>1</v>
      </c>
      <c r="T20" s="47">
        <f t="shared" si="5"/>
        <v>1</v>
      </c>
      <c r="U20" s="53">
        <f t="shared" si="3"/>
        <v>2.25</v>
      </c>
      <c r="V20" s="51">
        <f t="shared" si="4"/>
        <v>1.6666666666666667</v>
      </c>
      <c r="W20" s="51">
        <f t="shared" si="6"/>
        <v>0.75</v>
      </c>
      <c r="X20" s="101">
        <f t="shared" si="7"/>
        <v>0.75</v>
      </c>
    </row>
    <row r="21" spans="1:24" x14ac:dyDescent="0.25">
      <c r="A21" s="64">
        <v>11</v>
      </c>
      <c r="B21" s="72" t="s">
        <v>110</v>
      </c>
      <c r="C21" s="7" t="s">
        <v>50</v>
      </c>
      <c r="D21" s="25">
        <v>1</v>
      </c>
      <c r="E21" s="8">
        <v>3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42">
        <v>0</v>
      </c>
      <c r="R21" s="68">
        <f t="shared" si="0"/>
        <v>3</v>
      </c>
      <c r="S21" s="106">
        <v>1</v>
      </c>
      <c r="T21" s="47">
        <f t="shared" si="5"/>
        <v>1</v>
      </c>
      <c r="U21" s="53">
        <f t="shared" si="3"/>
        <v>0.25</v>
      </c>
      <c r="V21" s="51">
        <f t="shared" si="4"/>
        <v>0</v>
      </c>
      <c r="W21" s="51">
        <f t="shared" si="6"/>
        <v>0</v>
      </c>
      <c r="X21" s="101">
        <f t="shared" si="7"/>
        <v>0</v>
      </c>
    </row>
    <row r="22" spans="1:24" x14ac:dyDescent="0.25">
      <c r="A22" s="64">
        <v>12</v>
      </c>
      <c r="B22" s="72" t="s">
        <v>51</v>
      </c>
      <c r="C22" s="7" t="s">
        <v>50</v>
      </c>
      <c r="D22" s="26">
        <v>1</v>
      </c>
      <c r="E22" s="8">
        <v>26</v>
      </c>
      <c r="F22" s="8">
        <v>1</v>
      </c>
      <c r="G22" s="8">
        <v>11</v>
      </c>
      <c r="H22" s="8">
        <v>1</v>
      </c>
      <c r="I22" s="8">
        <v>6</v>
      </c>
      <c r="J22" s="8">
        <v>2</v>
      </c>
      <c r="K22" s="8">
        <v>5</v>
      </c>
      <c r="L22" s="8">
        <v>2</v>
      </c>
      <c r="M22" s="8">
        <v>1</v>
      </c>
      <c r="N22" s="8">
        <v>1</v>
      </c>
      <c r="O22" s="8">
        <v>7</v>
      </c>
      <c r="P22" s="8">
        <v>1</v>
      </c>
      <c r="Q22" s="42">
        <v>1</v>
      </c>
      <c r="R22" s="68">
        <f t="shared" si="0"/>
        <v>65</v>
      </c>
      <c r="S22" s="106">
        <v>0.5</v>
      </c>
      <c r="T22" s="47">
        <f t="shared" si="5"/>
        <v>2</v>
      </c>
      <c r="U22" s="53">
        <f t="shared" si="3"/>
        <v>4.5</v>
      </c>
      <c r="V22" s="51">
        <f t="shared" si="4"/>
        <v>3.3333333333333335</v>
      </c>
      <c r="W22" s="51">
        <f t="shared" si="6"/>
        <v>1.5</v>
      </c>
      <c r="X22" s="101">
        <f t="shared" si="7"/>
        <v>1.5</v>
      </c>
    </row>
    <row r="23" spans="1:24" x14ac:dyDescent="0.25">
      <c r="A23" s="64">
        <v>13</v>
      </c>
      <c r="B23" s="72" t="s">
        <v>88</v>
      </c>
      <c r="C23" s="7" t="s">
        <v>50</v>
      </c>
      <c r="D23" s="25">
        <v>1</v>
      </c>
      <c r="E23" s="8">
        <v>3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42">
        <v>0</v>
      </c>
      <c r="R23" s="68">
        <f t="shared" si="0"/>
        <v>3</v>
      </c>
      <c r="S23" s="106">
        <v>1</v>
      </c>
      <c r="T23" s="47">
        <f t="shared" si="5"/>
        <v>1</v>
      </c>
      <c r="U23" s="53">
        <f t="shared" si="3"/>
        <v>0.25</v>
      </c>
      <c r="V23" s="51">
        <f t="shared" si="4"/>
        <v>0</v>
      </c>
      <c r="W23" s="51">
        <f t="shared" si="6"/>
        <v>0</v>
      </c>
      <c r="X23" s="101">
        <f t="shared" si="2"/>
        <v>0</v>
      </c>
    </row>
    <row r="24" spans="1:24" x14ac:dyDescent="0.25">
      <c r="A24" s="64">
        <v>14</v>
      </c>
      <c r="B24" s="72" t="s">
        <v>52</v>
      </c>
      <c r="C24" s="7" t="s">
        <v>15</v>
      </c>
      <c r="D24" s="25">
        <v>1</v>
      </c>
      <c r="E24" s="8">
        <v>39</v>
      </c>
      <c r="F24" s="8">
        <v>3</v>
      </c>
      <c r="G24" s="8">
        <v>18</v>
      </c>
      <c r="H24" s="8">
        <v>3</v>
      </c>
      <c r="I24" s="8">
        <v>9</v>
      </c>
      <c r="J24" s="8">
        <v>3</v>
      </c>
      <c r="K24" s="8">
        <v>9</v>
      </c>
      <c r="L24" s="8">
        <v>3</v>
      </c>
      <c r="M24" s="8">
        <v>3</v>
      </c>
      <c r="N24" s="8">
        <v>3</v>
      </c>
      <c r="O24" s="8">
        <v>12</v>
      </c>
      <c r="P24" s="8">
        <v>3</v>
      </c>
      <c r="Q24" s="42">
        <v>3</v>
      </c>
      <c r="R24" s="68">
        <f t="shared" si="0"/>
        <v>111</v>
      </c>
      <c r="S24" s="106">
        <v>1</v>
      </c>
      <c r="T24" s="47">
        <f t="shared" si="5"/>
        <v>1</v>
      </c>
      <c r="U24" s="53">
        <f t="shared" si="3"/>
        <v>3.5</v>
      </c>
      <c r="V24" s="51">
        <f t="shared" si="4"/>
        <v>2.75</v>
      </c>
      <c r="W24" s="51">
        <f t="shared" si="1"/>
        <v>1.5</v>
      </c>
      <c r="X24" s="101">
        <f t="shared" si="2"/>
        <v>1.5</v>
      </c>
    </row>
    <row r="25" spans="1:24" x14ac:dyDescent="0.25">
      <c r="A25" s="64">
        <v>15</v>
      </c>
      <c r="B25" s="72" t="s">
        <v>53</v>
      </c>
      <c r="C25" s="7" t="s">
        <v>15</v>
      </c>
      <c r="D25" s="25">
        <v>1</v>
      </c>
      <c r="E25" s="8">
        <v>13</v>
      </c>
      <c r="F25" s="8">
        <v>1</v>
      </c>
      <c r="G25" s="8">
        <v>6</v>
      </c>
      <c r="H25" s="8">
        <v>1</v>
      </c>
      <c r="I25" s="8">
        <v>3</v>
      </c>
      <c r="J25" s="8">
        <v>1</v>
      </c>
      <c r="K25" s="8">
        <v>3</v>
      </c>
      <c r="L25" s="8">
        <v>1</v>
      </c>
      <c r="M25" s="8">
        <v>1</v>
      </c>
      <c r="N25" s="8">
        <v>1</v>
      </c>
      <c r="O25" s="8">
        <v>4</v>
      </c>
      <c r="P25" s="8">
        <v>1</v>
      </c>
      <c r="Q25" s="42">
        <v>1</v>
      </c>
      <c r="R25" s="68">
        <f t="shared" si="0"/>
        <v>37</v>
      </c>
      <c r="S25" s="106">
        <v>4</v>
      </c>
      <c r="T25" s="47">
        <f t="shared" si="5"/>
        <v>0.25</v>
      </c>
      <c r="U25" s="53">
        <f t="shared" si="3"/>
        <v>0.29166666666666669</v>
      </c>
      <c r="V25" s="51">
        <f t="shared" si="4"/>
        <v>0.22916666666666666</v>
      </c>
      <c r="W25" s="51">
        <f t="shared" si="1"/>
        <v>0.125</v>
      </c>
      <c r="X25" s="101">
        <f t="shared" si="2"/>
        <v>0.125</v>
      </c>
    </row>
    <row r="26" spans="1:24" x14ac:dyDescent="0.25">
      <c r="A26" s="64">
        <v>16</v>
      </c>
      <c r="B26" s="72" t="s">
        <v>89</v>
      </c>
      <c r="C26" s="7" t="s">
        <v>15</v>
      </c>
      <c r="D26" s="25">
        <v>1</v>
      </c>
      <c r="E26" s="6">
        <v>3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41">
        <v>0</v>
      </c>
      <c r="R26" s="68">
        <f t="shared" si="0"/>
        <v>3</v>
      </c>
      <c r="S26" s="106">
        <v>4</v>
      </c>
      <c r="T26" s="47">
        <f t="shared" si="5"/>
        <v>0.25</v>
      </c>
      <c r="U26" s="53">
        <f t="shared" si="3"/>
        <v>6.25E-2</v>
      </c>
      <c r="V26" s="51">
        <f t="shared" si="4"/>
        <v>0</v>
      </c>
      <c r="W26" s="51">
        <f t="shared" si="1"/>
        <v>0</v>
      </c>
      <c r="X26" s="101">
        <f t="shared" si="2"/>
        <v>0</v>
      </c>
    </row>
    <row r="27" spans="1:24" x14ac:dyDescent="0.25">
      <c r="A27" s="64">
        <v>17</v>
      </c>
      <c r="B27" s="72" t="s">
        <v>95</v>
      </c>
      <c r="C27" s="7" t="s">
        <v>15</v>
      </c>
      <c r="D27" s="25">
        <v>1</v>
      </c>
      <c r="E27" s="8">
        <v>26</v>
      </c>
      <c r="F27" s="8">
        <v>1</v>
      </c>
      <c r="G27" s="8">
        <v>11</v>
      </c>
      <c r="H27" s="8">
        <v>1</v>
      </c>
      <c r="I27" s="8">
        <v>6</v>
      </c>
      <c r="J27" s="8">
        <v>2</v>
      </c>
      <c r="K27" s="8">
        <v>5</v>
      </c>
      <c r="L27" s="8">
        <v>2</v>
      </c>
      <c r="M27" s="8">
        <v>1</v>
      </c>
      <c r="N27" s="8">
        <v>1</v>
      </c>
      <c r="O27" s="8">
        <v>7</v>
      </c>
      <c r="P27" s="8">
        <v>1</v>
      </c>
      <c r="Q27" s="42">
        <v>1</v>
      </c>
      <c r="R27" s="68">
        <f t="shared" si="0"/>
        <v>65</v>
      </c>
      <c r="S27" s="106">
        <v>2</v>
      </c>
      <c r="T27" s="47">
        <f t="shared" si="5"/>
        <v>0.5</v>
      </c>
      <c r="U27" s="53">
        <f t="shared" si="3"/>
        <v>1.125</v>
      </c>
      <c r="V27" s="51">
        <f t="shared" si="4"/>
        <v>0.83333333333333337</v>
      </c>
      <c r="W27" s="51">
        <f t="shared" si="1"/>
        <v>0.375</v>
      </c>
      <c r="X27" s="101">
        <f t="shared" si="2"/>
        <v>0.375</v>
      </c>
    </row>
    <row r="28" spans="1:24" x14ac:dyDescent="0.25">
      <c r="A28" s="64">
        <v>18</v>
      </c>
      <c r="B28" s="72" t="s">
        <v>54</v>
      </c>
      <c r="C28" s="7" t="s">
        <v>15</v>
      </c>
      <c r="D28" s="25">
        <v>1</v>
      </c>
      <c r="E28" s="8">
        <v>20</v>
      </c>
      <c r="F28" s="8">
        <v>1</v>
      </c>
      <c r="G28" s="8">
        <v>6</v>
      </c>
      <c r="H28" s="8">
        <v>1</v>
      </c>
      <c r="I28" s="8">
        <v>3</v>
      </c>
      <c r="J28" s="8">
        <v>1</v>
      </c>
      <c r="K28" s="8">
        <v>3</v>
      </c>
      <c r="L28" s="8">
        <v>1</v>
      </c>
      <c r="M28" s="8">
        <v>1</v>
      </c>
      <c r="N28" s="8">
        <v>1</v>
      </c>
      <c r="O28" s="8">
        <v>4</v>
      </c>
      <c r="P28" s="8">
        <v>1</v>
      </c>
      <c r="Q28" s="42">
        <v>1</v>
      </c>
      <c r="R28" s="68">
        <f t="shared" si="0"/>
        <v>44</v>
      </c>
      <c r="S28" s="106">
        <v>2</v>
      </c>
      <c r="T28" s="47">
        <f t="shared" si="5"/>
        <v>0.5</v>
      </c>
      <c r="U28" s="53">
        <f t="shared" si="3"/>
        <v>0.875</v>
      </c>
      <c r="V28" s="51">
        <f t="shared" si="4"/>
        <v>0.45833333333333331</v>
      </c>
      <c r="W28" s="51">
        <f t="shared" si="1"/>
        <v>0.25</v>
      </c>
      <c r="X28" s="101">
        <f t="shared" si="2"/>
        <v>0.25</v>
      </c>
    </row>
    <row r="29" spans="1:24" x14ac:dyDescent="0.25">
      <c r="A29" s="64">
        <v>19</v>
      </c>
      <c r="B29" s="72" t="s">
        <v>55</v>
      </c>
      <c r="C29" s="7" t="s">
        <v>15</v>
      </c>
      <c r="D29" s="25">
        <v>1</v>
      </c>
      <c r="E29" s="8">
        <v>12</v>
      </c>
      <c r="F29" s="8">
        <v>1</v>
      </c>
      <c r="G29" s="8">
        <v>6</v>
      </c>
      <c r="H29" s="8">
        <v>1</v>
      </c>
      <c r="I29" s="8">
        <v>3</v>
      </c>
      <c r="J29" s="8">
        <v>1</v>
      </c>
      <c r="K29" s="8">
        <v>3</v>
      </c>
      <c r="L29" s="8">
        <v>1</v>
      </c>
      <c r="M29" s="8">
        <v>1</v>
      </c>
      <c r="N29" s="8">
        <v>1</v>
      </c>
      <c r="O29" s="8">
        <v>4</v>
      </c>
      <c r="P29" s="8">
        <v>1</v>
      </c>
      <c r="Q29" s="42">
        <v>1</v>
      </c>
      <c r="R29" s="68">
        <f t="shared" si="0"/>
        <v>36</v>
      </c>
      <c r="S29" s="106">
        <v>3</v>
      </c>
      <c r="T29" s="47">
        <f t="shared" si="5"/>
        <v>0.33333333333333331</v>
      </c>
      <c r="U29" s="53">
        <f t="shared" si="3"/>
        <v>0.3611111111111111</v>
      </c>
      <c r="V29" s="51">
        <f t="shared" si="4"/>
        <v>0.30555555555555552</v>
      </c>
      <c r="W29" s="51">
        <f t="shared" si="1"/>
        <v>0.16666666666666666</v>
      </c>
      <c r="X29" s="101">
        <f t="shared" si="2"/>
        <v>0.16666666666666666</v>
      </c>
    </row>
    <row r="30" spans="1:24" x14ac:dyDescent="0.25">
      <c r="A30" s="64">
        <v>20</v>
      </c>
      <c r="B30" s="72" t="s">
        <v>56</v>
      </c>
      <c r="C30" s="7" t="s">
        <v>50</v>
      </c>
      <c r="D30" s="25">
        <v>1</v>
      </c>
      <c r="E30" s="8">
        <v>12</v>
      </c>
      <c r="F30" s="8">
        <v>1</v>
      </c>
      <c r="G30" s="8">
        <v>6</v>
      </c>
      <c r="H30" s="8">
        <v>1</v>
      </c>
      <c r="I30" s="8">
        <v>3</v>
      </c>
      <c r="J30" s="8">
        <v>1</v>
      </c>
      <c r="K30" s="8">
        <v>3</v>
      </c>
      <c r="L30" s="8">
        <v>1</v>
      </c>
      <c r="M30" s="8">
        <v>1</v>
      </c>
      <c r="N30" s="8">
        <v>1</v>
      </c>
      <c r="O30" s="8">
        <v>4</v>
      </c>
      <c r="P30" s="8">
        <v>1</v>
      </c>
      <c r="Q30" s="42">
        <v>1</v>
      </c>
      <c r="R30" s="68">
        <f t="shared" si="0"/>
        <v>36</v>
      </c>
      <c r="S30" s="106">
        <v>3</v>
      </c>
      <c r="T30" s="47">
        <f t="shared" si="5"/>
        <v>0.33333333333333331</v>
      </c>
      <c r="U30" s="53">
        <f t="shared" si="3"/>
        <v>0.3611111111111111</v>
      </c>
      <c r="V30" s="51">
        <f t="shared" si="4"/>
        <v>0.30555555555555552</v>
      </c>
      <c r="W30" s="51">
        <f t="shared" si="1"/>
        <v>0.16666666666666666</v>
      </c>
      <c r="X30" s="101">
        <f t="shared" si="2"/>
        <v>0.16666666666666666</v>
      </c>
    </row>
    <row r="31" spans="1:24" x14ac:dyDescent="0.25">
      <c r="A31" s="64">
        <v>21</v>
      </c>
      <c r="B31" s="72" t="s">
        <v>57</v>
      </c>
      <c r="C31" s="7" t="s">
        <v>15</v>
      </c>
      <c r="D31" s="25">
        <v>1</v>
      </c>
      <c r="E31" s="8">
        <v>2</v>
      </c>
      <c r="F31" s="8">
        <v>0</v>
      </c>
      <c r="G31" s="8">
        <v>2</v>
      </c>
      <c r="H31" s="8">
        <v>0</v>
      </c>
      <c r="I31" s="8">
        <v>0</v>
      </c>
      <c r="J31" s="8">
        <v>0</v>
      </c>
      <c r="K31" s="8">
        <v>2</v>
      </c>
      <c r="L31" s="8">
        <v>0</v>
      </c>
      <c r="M31" s="8">
        <v>0</v>
      </c>
      <c r="N31" s="8">
        <v>0</v>
      </c>
      <c r="O31" s="8">
        <v>2</v>
      </c>
      <c r="P31" s="8">
        <v>0</v>
      </c>
      <c r="Q31" s="42">
        <v>0</v>
      </c>
      <c r="R31" s="68">
        <f t="shared" si="0"/>
        <v>8</v>
      </c>
      <c r="S31" s="106">
        <v>5</v>
      </c>
      <c r="T31" s="47">
        <f t="shared" si="5"/>
        <v>0.2</v>
      </c>
      <c r="U31" s="53">
        <f t="shared" si="3"/>
        <v>3.3333333333333333E-2</v>
      </c>
      <c r="V31" s="51">
        <f t="shared" si="4"/>
        <v>3.3333333333333333E-2</v>
      </c>
      <c r="W31" s="51">
        <f t="shared" si="1"/>
        <v>3.3333333333333333E-2</v>
      </c>
      <c r="X31" s="101">
        <f t="shared" si="2"/>
        <v>3.3333333333333333E-2</v>
      </c>
    </row>
    <row r="32" spans="1:24" x14ac:dyDescent="0.25">
      <c r="A32" s="64">
        <v>22</v>
      </c>
      <c r="B32" s="72" t="s">
        <v>58</v>
      </c>
      <c r="C32" s="7" t="s">
        <v>15</v>
      </c>
      <c r="D32" s="25">
        <v>1</v>
      </c>
      <c r="E32" s="8">
        <v>1</v>
      </c>
      <c r="F32" s="8">
        <v>0</v>
      </c>
      <c r="G32" s="8">
        <v>1</v>
      </c>
      <c r="H32" s="8">
        <v>0</v>
      </c>
      <c r="I32" s="8">
        <v>0</v>
      </c>
      <c r="J32" s="8">
        <v>0</v>
      </c>
      <c r="K32" s="8">
        <v>1</v>
      </c>
      <c r="L32" s="8">
        <v>0</v>
      </c>
      <c r="M32" s="8">
        <v>0</v>
      </c>
      <c r="N32" s="8">
        <v>0</v>
      </c>
      <c r="O32" s="8">
        <v>1</v>
      </c>
      <c r="P32" s="8">
        <v>0</v>
      </c>
      <c r="Q32" s="42">
        <v>0</v>
      </c>
      <c r="R32" s="68">
        <f t="shared" si="0"/>
        <v>4</v>
      </c>
      <c r="S32" s="106">
        <v>10</v>
      </c>
      <c r="T32" s="47">
        <f t="shared" si="5"/>
        <v>0.1</v>
      </c>
      <c r="U32" s="53">
        <f t="shared" si="3"/>
        <v>8.3333333333333332E-3</v>
      </c>
      <c r="V32" s="51">
        <f t="shared" si="4"/>
        <v>8.3333333333333332E-3</v>
      </c>
      <c r="W32" s="51">
        <f t="shared" si="1"/>
        <v>8.3333333333333332E-3</v>
      </c>
      <c r="X32" s="101">
        <f t="shared" si="2"/>
        <v>8.3333333333333332E-3</v>
      </c>
    </row>
    <row r="33" spans="1:24" ht="30.6" x14ac:dyDescent="0.25">
      <c r="A33" s="64">
        <v>23</v>
      </c>
      <c r="B33" s="72" t="s">
        <v>90</v>
      </c>
      <c r="C33" s="7" t="s">
        <v>50</v>
      </c>
      <c r="D33" s="25">
        <v>1</v>
      </c>
      <c r="E33" s="8">
        <v>26</v>
      </c>
      <c r="F33" s="6">
        <v>1</v>
      </c>
      <c r="G33" s="6">
        <v>11</v>
      </c>
      <c r="H33" s="6">
        <v>1</v>
      </c>
      <c r="I33" s="6">
        <v>6</v>
      </c>
      <c r="J33" s="6">
        <v>2</v>
      </c>
      <c r="K33" s="6">
        <v>5</v>
      </c>
      <c r="L33" s="6">
        <v>2</v>
      </c>
      <c r="M33" s="6">
        <v>1</v>
      </c>
      <c r="N33" s="6">
        <v>1</v>
      </c>
      <c r="O33" s="6">
        <v>7</v>
      </c>
      <c r="P33" s="6">
        <v>1</v>
      </c>
      <c r="Q33" s="41">
        <v>1</v>
      </c>
      <c r="R33" s="68">
        <f t="shared" si="0"/>
        <v>65</v>
      </c>
      <c r="S33" s="106">
        <v>1</v>
      </c>
      <c r="T33" s="47">
        <f t="shared" si="5"/>
        <v>1</v>
      </c>
      <c r="U33" s="53">
        <f t="shared" si="3"/>
        <v>2.25</v>
      </c>
      <c r="V33" s="51">
        <f t="shared" si="4"/>
        <v>1.6666666666666667</v>
      </c>
      <c r="W33" s="51">
        <f t="shared" si="1"/>
        <v>0.75</v>
      </c>
      <c r="X33" s="101">
        <f t="shared" si="2"/>
        <v>0.75</v>
      </c>
    </row>
    <row r="34" spans="1:24" x14ac:dyDescent="0.25">
      <c r="A34" s="64">
        <v>24</v>
      </c>
      <c r="B34" s="72" t="s">
        <v>59</v>
      </c>
      <c r="C34" s="7" t="s">
        <v>15</v>
      </c>
      <c r="D34" s="25">
        <v>1</v>
      </c>
      <c r="E34" s="8">
        <v>1</v>
      </c>
      <c r="F34" s="8">
        <v>0</v>
      </c>
      <c r="G34" s="8">
        <v>1</v>
      </c>
      <c r="H34" s="8">
        <v>0</v>
      </c>
      <c r="I34" s="8">
        <v>0</v>
      </c>
      <c r="J34" s="8">
        <v>0</v>
      </c>
      <c r="K34" s="8">
        <v>1</v>
      </c>
      <c r="L34" s="8">
        <v>0</v>
      </c>
      <c r="M34" s="8">
        <v>0</v>
      </c>
      <c r="N34" s="8">
        <v>0</v>
      </c>
      <c r="O34" s="8">
        <v>1</v>
      </c>
      <c r="P34" s="8">
        <v>0</v>
      </c>
      <c r="Q34" s="42">
        <v>0</v>
      </c>
      <c r="R34" s="68">
        <f t="shared" si="0"/>
        <v>4</v>
      </c>
      <c r="S34" s="106">
        <v>10</v>
      </c>
      <c r="T34" s="47">
        <f t="shared" si="5"/>
        <v>0.1</v>
      </c>
      <c r="U34" s="53">
        <f t="shared" si="3"/>
        <v>8.3333333333333332E-3</v>
      </c>
      <c r="V34" s="51">
        <f t="shared" si="4"/>
        <v>8.3333333333333332E-3</v>
      </c>
      <c r="W34" s="51">
        <f t="shared" si="1"/>
        <v>8.3333333333333332E-3</v>
      </c>
      <c r="X34" s="101">
        <f t="shared" si="2"/>
        <v>8.3333333333333332E-3</v>
      </c>
    </row>
    <row r="35" spans="1:24" x14ac:dyDescent="0.25">
      <c r="A35" s="64">
        <v>25</v>
      </c>
      <c r="B35" s="72" t="s">
        <v>175</v>
      </c>
      <c r="C35" s="7" t="s">
        <v>15</v>
      </c>
      <c r="D35" s="25">
        <v>1</v>
      </c>
      <c r="E35" s="8">
        <v>1</v>
      </c>
      <c r="F35" s="8">
        <v>0</v>
      </c>
      <c r="G35" s="8">
        <v>1</v>
      </c>
      <c r="H35" s="8">
        <v>0</v>
      </c>
      <c r="I35" s="8">
        <v>0</v>
      </c>
      <c r="J35" s="8">
        <v>0</v>
      </c>
      <c r="K35" s="8">
        <v>1</v>
      </c>
      <c r="L35" s="8">
        <v>0</v>
      </c>
      <c r="M35" s="8">
        <v>0</v>
      </c>
      <c r="N35" s="8">
        <v>0</v>
      </c>
      <c r="O35" s="8">
        <v>1</v>
      </c>
      <c r="P35" s="8">
        <v>0</v>
      </c>
      <c r="Q35" s="42">
        <v>0</v>
      </c>
      <c r="R35" s="68">
        <f t="shared" si="0"/>
        <v>4</v>
      </c>
      <c r="S35" s="106">
        <v>5</v>
      </c>
      <c r="T35" s="47">
        <f t="shared" si="5"/>
        <v>0.2</v>
      </c>
      <c r="U35" s="53">
        <f t="shared" si="3"/>
        <v>1.6666666666666666E-2</v>
      </c>
      <c r="V35" s="51">
        <f>+$D35*SUM(G35:J35)*$T35/12</f>
        <v>1.6666666666666666E-2</v>
      </c>
      <c r="W35" s="51">
        <f>+$D35*SUM(K35:N35)*$T35/12</f>
        <v>1.6666666666666666E-2</v>
      </c>
      <c r="X35" s="101">
        <f>+$D35*SUM(O35:Q35)*$T35/12</f>
        <v>1.6666666666666666E-2</v>
      </c>
    </row>
    <row r="36" spans="1:24" x14ac:dyDescent="0.25">
      <c r="A36" s="64">
        <v>26</v>
      </c>
      <c r="B36" s="172" t="s">
        <v>176</v>
      </c>
      <c r="C36" s="166" t="s">
        <v>15</v>
      </c>
      <c r="D36" s="167">
        <v>1</v>
      </c>
      <c r="E36" s="162">
        <v>4</v>
      </c>
      <c r="F36" s="162">
        <v>0</v>
      </c>
      <c r="G36" s="162">
        <v>1</v>
      </c>
      <c r="H36" s="162">
        <v>0</v>
      </c>
      <c r="I36" s="162">
        <v>0</v>
      </c>
      <c r="J36" s="162">
        <v>0</v>
      </c>
      <c r="K36" s="162">
        <v>1</v>
      </c>
      <c r="L36" s="162">
        <v>0</v>
      </c>
      <c r="M36" s="162">
        <v>0</v>
      </c>
      <c r="N36" s="162">
        <v>0</v>
      </c>
      <c r="O36" s="162">
        <v>1</v>
      </c>
      <c r="P36" s="162">
        <v>0</v>
      </c>
      <c r="Q36" s="163">
        <v>0</v>
      </c>
      <c r="R36" s="164">
        <f t="shared" si="0"/>
        <v>7</v>
      </c>
      <c r="S36" s="106">
        <v>5</v>
      </c>
      <c r="T36" s="47">
        <f t="shared" ref="T36:T39" si="8">1/S36</f>
        <v>0.2</v>
      </c>
      <c r="U36" s="53">
        <f t="shared" si="3"/>
        <v>6.6666666666666666E-2</v>
      </c>
      <c r="V36" s="51">
        <f>+$D36*SUM(G36:J36)*$T36/12</f>
        <v>1.6666666666666666E-2</v>
      </c>
      <c r="W36" s="51">
        <f>+$D36*SUM(K36:N36)*$T36/12</f>
        <v>1.6666666666666666E-2</v>
      </c>
      <c r="X36" s="101">
        <f>+$D36*SUM(O36:Q36)*$T36/12</f>
        <v>1.6666666666666666E-2</v>
      </c>
    </row>
    <row r="37" spans="1:24" x14ac:dyDescent="0.25">
      <c r="A37" s="64">
        <v>27</v>
      </c>
      <c r="B37" s="172" t="s">
        <v>190</v>
      </c>
      <c r="C37" s="166" t="s">
        <v>15</v>
      </c>
      <c r="D37" s="167">
        <v>1</v>
      </c>
      <c r="E37" s="162">
        <v>4</v>
      </c>
      <c r="F37" s="162">
        <v>0</v>
      </c>
      <c r="G37" s="162">
        <v>1</v>
      </c>
      <c r="H37" s="162">
        <v>0</v>
      </c>
      <c r="I37" s="162">
        <v>0</v>
      </c>
      <c r="J37" s="162">
        <v>0</v>
      </c>
      <c r="K37" s="162">
        <v>1</v>
      </c>
      <c r="L37" s="162">
        <v>0</v>
      </c>
      <c r="M37" s="162">
        <v>0</v>
      </c>
      <c r="N37" s="162">
        <v>0</v>
      </c>
      <c r="O37" s="162">
        <v>1</v>
      </c>
      <c r="P37" s="162">
        <v>0</v>
      </c>
      <c r="Q37" s="163">
        <v>0</v>
      </c>
      <c r="R37" s="164">
        <f t="shared" si="0"/>
        <v>7</v>
      </c>
      <c r="S37" s="106">
        <v>5</v>
      </c>
      <c r="T37" s="47">
        <f t="shared" si="8"/>
        <v>0.2</v>
      </c>
      <c r="U37" s="53">
        <f t="shared" si="3"/>
        <v>6.6666666666666666E-2</v>
      </c>
      <c r="V37" s="51">
        <f>+$D37*SUM(G37:J37)*$T37/12</f>
        <v>1.6666666666666666E-2</v>
      </c>
      <c r="W37" s="51">
        <f>+$D37*SUM(K37:N37)*$T37/12</f>
        <v>1.6666666666666666E-2</v>
      </c>
      <c r="X37" s="101">
        <f>+$D37*SUM(O37:Q37)*$T37/12</f>
        <v>1.6666666666666666E-2</v>
      </c>
    </row>
    <row r="38" spans="1:24" x14ac:dyDescent="0.25">
      <c r="A38" s="64">
        <v>28</v>
      </c>
      <c r="B38" s="172" t="s">
        <v>149</v>
      </c>
      <c r="C38" s="166" t="s">
        <v>15</v>
      </c>
      <c r="D38" s="167">
        <v>1</v>
      </c>
      <c r="E38" s="162">
        <v>4</v>
      </c>
      <c r="F38" s="162">
        <v>0</v>
      </c>
      <c r="G38" s="162">
        <v>1</v>
      </c>
      <c r="H38" s="162">
        <v>0</v>
      </c>
      <c r="I38" s="162">
        <v>0</v>
      </c>
      <c r="J38" s="162">
        <v>0</v>
      </c>
      <c r="K38" s="162">
        <v>1</v>
      </c>
      <c r="L38" s="162">
        <v>0</v>
      </c>
      <c r="M38" s="162">
        <v>0</v>
      </c>
      <c r="N38" s="162">
        <v>0</v>
      </c>
      <c r="O38" s="162">
        <v>1</v>
      </c>
      <c r="P38" s="162">
        <v>0</v>
      </c>
      <c r="Q38" s="163">
        <v>0</v>
      </c>
      <c r="R38" s="164">
        <f t="shared" si="0"/>
        <v>7</v>
      </c>
      <c r="S38" s="106">
        <v>5</v>
      </c>
      <c r="T38" s="47">
        <f t="shared" si="8"/>
        <v>0.2</v>
      </c>
      <c r="U38" s="53">
        <f t="shared" si="3"/>
        <v>6.6666666666666666E-2</v>
      </c>
      <c r="V38" s="51">
        <f>+$D38*SUM(G38:J38)*$T38/12</f>
        <v>1.6666666666666666E-2</v>
      </c>
      <c r="W38" s="51">
        <f>+$D38*SUM(K38:N38)*$T38/12</f>
        <v>1.6666666666666666E-2</v>
      </c>
      <c r="X38" s="101">
        <f>+$D38*SUM(O38:Q38)*$T38/12</f>
        <v>1.6666666666666666E-2</v>
      </c>
    </row>
    <row r="39" spans="1:24" x14ac:dyDescent="0.25">
      <c r="A39" s="64">
        <v>29</v>
      </c>
      <c r="B39" s="172" t="s">
        <v>150</v>
      </c>
      <c r="C39" s="166" t="s">
        <v>15</v>
      </c>
      <c r="D39" s="167">
        <v>1</v>
      </c>
      <c r="E39" s="162">
        <v>4</v>
      </c>
      <c r="F39" s="162">
        <v>0</v>
      </c>
      <c r="G39" s="162">
        <v>1</v>
      </c>
      <c r="H39" s="162">
        <v>0</v>
      </c>
      <c r="I39" s="162">
        <v>0</v>
      </c>
      <c r="J39" s="162">
        <v>0</v>
      </c>
      <c r="K39" s="162">
        <v>1</v>
      </c>
      <c r="L39" s="162">
        <v>0</v>
      </c>
      <c r="M39" s="162">
        <v>0</v>
      </c>
      <c r="N39" s="162">
        <v>0</v>
      </c>
      <c r="O39" s="162">
        <v>1</v>
      </c>
      <c r="P39" s="162">
        <v>0</v>
      </c>
      <c r="Q39" s="163">
        <v>0</v>
      </c>
      <c r="R39" s="164">
        <f t="shared" si="0"/>
        <v>7</v>
      </c>
      <c r="S39" s="106">
        <v>5</v>
      </c>
      <c r="T39" s="47">
        <f t="shared" si="8"/>
        <v>0.2</v>
      </c>
      <c r="U39" s="53">
        <f t="shared" si="3"/>
        <v>6.6666666666666666E-2</v>
      </c>
      <c r="V39" s="51">
        <f>+$D39*SUM(G39:J39)*$T39/12</f>
        <v>1.6666666666666666E-2</v>
      </c>
      <c r="W39" s="51">
        <f>+$D39*SUM(K39:N39)*$T39/12</f>
        <v>1.6666666666666666E-2</v>
      </c>
      <c r="X39" s="101">
        <f>+$D39*SUM(O39:Q39)*$T39/12</f>
        <v>1.6666666666666666E-2</v>
      </c>
    </row>
    <row r="40" spans="1:24" ht="13.8" thickBot="1" x14ac:dyDescent="0.3">
      <c r="A40" s="65"/>
      <c r="B40" s="73"/>
      <c r="C40" s="27"/>
      <c r="D40" s="28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43"/>
      <c r="R40" s="69"/>
      <c r="S40" s="107"/>
      <c r="T40" s="48"/>
      <c r="U40" s="54"/>
      <c r="V40" s="55"/>
      <c r="W40" s="55"/>
      <c r="X40" s="102"/>
    </row>
    <row r="41" spans="1:24" ht="13.8" thickBot="1" x14ac:dyDescent="0.3">
      <c r="A41" s="135" t="s">
        <v>0</v>
      </c>
      <c r="B41" s="136" t="s">
        <v>14</v>
      </c>
      <c r="C41" s="137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9"/>
      <c r="T41" s="139"/>
      <c r="U41" s="143"/>
      <c r="V41" s="144"/>
      <c r="W41" s="144"/>
      <c r="X41" s="145"/>
    </row>
    <row r="42" spans="1:24" x14ac:dyDescent="0.25">
      <c r="A42" s="66">
        <v>1</v>
      </c>
      <c r="B42" s="72" t="s">
        <v>60</v>
      </c>
      <c r="C42" s="7" t="s">
        <v>15</v>
      </c>
      <c r="D42" s="25">
        <v>1</v>
      </c>
      <c r="E42" s="8">
        <v>5</v>
      </c>
      <c r="F42" s="8">
        <v>0</v>
      </c>
      <c r="G42" s="8">
        <v>1</v>
      </c>
      <c r="H42" s="8">
        <v>0</v>
      </c>
      <c r="I42" s="8">
        <v>1</v>
      </c>
      <c r="J42" s="8">
        <v>0</v>
      </c>
      <c r="K42" s="8">
        <v>1</v>
      </c>
      <c r="L42" s="8">
        <v>0</v>
      </c>
      <c r="M42" s="8">
        <v>0</v>
      </c>
      <c r="N42" s="8">
        <v>0</v>
      </c>
      <c r="O42" s="8">
        <v>1</v>
      </c>
      <c r="P42" s="8">
        <v>0</v>
      </c>
      <c r="Q42" s="42">
        <v>0</v>
      </c>
      <c r="R42" s="68">
        <f t="shared" ref="R42:R54" si="9">SUM(E42:Q42)</f>
        <v>9</v>
      </c>
      <c r="S42" s="106">
        <v>7</v>
      </c>
      <c r="T42" s="47">
        <f t="shared" si="5"/>
        <v>0.14285714285714285</v>
      </c>
      <c r="U42" s="53">
        <f t="shared" ref="U42:U54" si="10">+$D42*SUM(E42:F42)*$T42/12</f>
        <v>5.9523809523809514E-2</v>
      </c>
      <c r="V42" s="51">
        <f t="shared" ref="V42:V45" si="11">+$D42*SUM(G42:J42)*$T42/12</f>
        <v>2.3809523809523808E-2</v>
      </c>
      <c r="W42" s="51">
        <f t="shared" ref="W42:W45" si="12">+$D42*SUM(K42:N42)*$T42/12</f>
        <v>1.1904761904761904E-2</v>
      </c>
      <c r="X42" s="101">
        <f t="shared" ref="X42:X45" si="13">+$D42*SUM(O42:Q42)*$T42/12</f>
        <v>1.1904761904761904E-2</v>
      </c>
    </row>
    <row r="43" spans="1:24" x14ac:dyDescent="0.25">
      <c r="A43" s="66">
        <v>2</v>
      </c>
      <c r="B43" s="72" t="s">
        <v>61</v>
      </c>
      <c r="C43" s="7" t="s">
        <v>15</v>
      </c>
      <c r="D43" s="25">
        <v>1</v>
      </c>
      <c r="E43" s="8">
        <v>4</v>
      </c>
      <c r="F43" s="8">
        <v>0</v>
      </c>
      <c r="G43" s="8">
        <v>1</v>
      </c>
      <c r="H43" s="8">
        <v>0</v>
      </c>
      <c r="I43" s="8">
        <v>1</v>
      </c>
      <c r="J43" s="8">
        <v>0</v>
      </c>
      <c r="K43" s="8">
        <v>1</v>
      </c>
      <c r="L43" s="8">
        <v>0</v>
      </c>
      <c r="M43" s="8">
        <v>0</v>
      </c>
      <c r="N43" s="8">
        <v>0</v>
      </c>
      <c r="O43" s="8">
        <v>1</v>
      </c>
      <c r="P43" s="8">
        <v>0</v>
      </c>
      <c r="Q43" s="42">
        <v>0</v>
      </c>
      <c r="R43" s="68">
        <f t="shared" si="9"/>
        <v>8</v>
      </c>
      <c r="S43" s="106">
        <v>7</v>
      </c>
      <c r="T43" s="47">
        <f t="shared" si="5"/>
        <v>0.14285714285714285</v>
      </c>
      <c r="U43" s="53">
        <f t="shared" si="10"/>
        <v>4.7619047619047616E-2</v>
      </c>
      <c r="V43" s="51">
        <f t="shared" si="11"/>
        <v>2.3809523809523808E-2</v>
      </c>
      <c r="W43" s="51">
        <f t="shared" si="12"/>
        <v>1.1904761904761904E-2</v>
      </c>
      <c r="X43" s="101">
        <f t="shared" si="13"/>
        <v>1.1904761904761904E-2</v>
      </c>
    </row>
    <row r="44" spans="1:24" ht="20.399999999999999" x14ac:dyDescent="0.25">
      <c r="A44" s="66">
        <v>3</v>
      </c>
      <c r="B44" s="72" t="s">
        <v>191</v>
      </c>
      <c r="C44" s="7" t="s">
        <v>15</v>
      </c>
      <c r="D44" s="25">
        <v>1</v>
      </c>
      <c r="E44" s="8">
        <v>5</v>
      </c>
      <c r="F44" s="8">
        <v>0</v>
      </c>
      <c r="G44" s="8">
        <v>2</v>
      </c>
      <c r="H44" s="8">
        <v>0</v>
      </c>
      <c r="I44" s="8">
        <v>1</v>
      </c>
      <c r="J44" s="8">
        <v>0</v>
      </c>
      <c r="K44" s="8">
        <v>2</v>
      </c>
      <c r="L44" s="8">
        <v>0</v>
      </c>
      <c r="M44" s="8">
        <v>0</v>
      </c>
      <c r="N44" s="8">
        <v>0</v>
      </c>
      <c r="O44" s="8">
        <v>3</v>
      </c>
      <c r="P44" s="8">
        <v>0</v>
      </c>
      <c r="Q44" s="42">
        <v>0</v>
      </c>
      <c r="R44" s="68">
        <f t="shared" si="9"/>
        <v>13</v>
      </c>
      <c r="S44" s="106">
        <v>4</v>
      </c>
      <c r="T44" s="47">
        <f t="shared" si="5"/>
        <v>0.25</v>
      </c>
      <c r="U44" s="53">
        <f t="shared" si="10"/>
        <v>0.10416666666666667</v>
      </c>
      <c r="V44" s="51">
        <f t="shared" si="11"/>
        <v>6.25E-2</v>
      </c>
      <c r="W44" s="51">
        <f t="shared" si="12"/>
        <v>4.1666666666666664E-2</v>
      </c>
      <c r="X44" s="101">
        <f t="shared" si="13"/>
        <v>6.25E-2</v>
      </c>
    </row>
    <row r="45" spans="1:24" x14ac:dyDescent="0.25">
      <c r="A45" s="64">
        <v>4</v>
      </c>
      <c r="B45" s="72" t="s">
        <v>192</v>
      </c>
      <c r="C45" s="7" t="s">
        <v>15</v>
      </c>
      <c r="D45" s="25">
        <v>1</v>
      </c>
      <c r="E45" s="8">
        <v>9</v>
      </c>
      <c r="F45" s="8">
        <v>1</v>
      </c>
      <c r="G45" s="8">
        <v>5</v>
      </c>
      <c r="H45" s="8">
        <v>1</v>
      </c>
      <c r="I45" s="8">
        <v>2</v>
      </c>
      <c r="J45" s="8">
        <v>1</v>
      </c>
      <c r="K45" s="8">
        <v>2</v>
      </c>
      <c r="L45" s="8">
        <v>1</v>
      </c>
      <c r="M45" s="8">
        <v>1</v>
      </c>
      <c r="N45" s="8">
        <v>1</v>
      </c>
      <c r="O45" s="8">
        <v>3</v>
      </c>
      <c r="P45" s="8">
        <v>1</v>
      </c>
      <c r="Q45" s="42">
        <v>1</v>
      </c>
      <c r="R45" s="68">
        <f t="shared" si="9"/>
        <v>29</v>
      </c>
      <c r="S45" s="106">
        <v>3</v>
      </c>
      <c r="T45" s="47">
        <f t="shared" si="5"/>
        <v>0.33333333333333331</v>
      </c>
      <c r="U45" s="53">
        <f t="shared" si="10"/>
        <v>0.27777777777777773</v>
      </c>
      <c r="V45" s="51">
        <f t="shared" si="11"/>
        <v>0.25</v>
      </c>
      <c r="W45" s="51">
        <f t="shared" si="12"/>
        <v>0.13888888888888887</v>
      </c>
      <c r="X45" s="101">
        <f t="shared" si="13"/>
        <v>0.13888888888888887</v>
      </c>
    </row>
    <row r="46" spans="1:24" ht="20.399999999999999" x14ac:dyDescent="0.25">
      <c r="A46" s="66">
        <v>5</v>
      </c>
      <c r="B46" s="173" t="s">
        <v>194</v>
      </c>
      <c r="C46" s="7" t="s">
        <v>15</v>
      </c>
      <c r="D46" s="25">
        <v>1</v>
      </c>
      <c r="E46" s="162">
        <v>7</v>
      </c>
      <c r="F46" s="162">
        <v>0</v>
      </c>
      <c r="G46" s="162">
        <v>5</v>
      </c>
      <c r="H46" s="162">
        <v>0</v>
      </c>
      <c r="I46" s="162">
        <v>0</v>
      </c>
      <c r="J46" s="162">
        <v>0</v>
      </c>
      <c r="K46" s="162">
        <v>3</v>
      </c>
      <c r="L46" s="162">
        <v>0</v>
      </c>
      <c r="M46" s="162">
        <v>0</v>
      </c>
      <c r="N46" s="162">
        <v>0</v>
      </c>
      <c r="O46" s="162">
        <v>4</v>
      </c>
      <c r="P46" s="162">
        <v>0</v>
      </c>
      <c r="Q46" s="163">
        <v>0</v>
      </c>
      <c r="R46" s="164">
        <f t="shared" si="9"/>
        <v>19</v>
      </c>
      <c r="S46" s="168">
        <v>10</v>
      </c>
      <c r="T46" s="47">
        <f t="shared" si="5"/>
        <v>0.1</v>
      </c>
      <c r="U46" s="53">
        <f t="shared" si="10"/>
        <v>5.8333333333333341E-2</v>
      </c>
      <c r="V46" s="51">
        <f t="shared" ref="V46:V54" si="14">+$D46*SUM(G46:J46)*$T46/12</f>
        <v>4.1666666666666664E-2</v>
      </c>
      <c r="W46" s="51">
        <f t="shared" ref="W46:W54" si="15">+$D46*SUM(K46:N46)*$T46/12</f>
        <v>2.5000000000000005E-2</v>
      </c>
      <c r="X46" s="101">
        <f t="shared" ref="X46:X54" si="16">+$D46*SUM(O46:Q46)*$T46/12</f>
        <v>3.3333333333333333E-2</v>
      </c>
    </row>
    <row r="47" spans="1:24" x14ac:dyDescent="0.25">
      <c r="A47" s="64">
        <v>6</v>
      </c>
      <c r="B47" s="72" t="s">
        <v>193</v>
      </c>
      <c r="C47" s="7" t="s">
        <v>15</v>
      </c>
      <c r="D47" s="25">
        <v>1</v>
      </c>
      <c r="E47" s="162">
        <v>7</v>
      </c>
      <c r="F47" s="162">
        <v>0</v>
      </c>
      <c r="G47" s="162">
        <v>5</v>
      </c>
      <c r="H47" s="162">
        <v>0</v>
      </c>
      <c r="I47" s="162">
        <v>0</v>
      </c>
      <c r="J47" s="162">
        <v>0</v>
      </c>
      <c r="K47" s="162">
        <v>3</v>
      </c>
      <c r="L47" s="162">
        <v>0</v>
      </c>
      <c r="M47" s="162">
        <v>0</v>
      </c>
      <c r="N47" s="162">
        <v>0</v>
      </c>
      <c r="O47" s="162">
        <v>4</v>
      </c>
      <c r="P47" s="162">
        <v>0</v>
      </c>
      <c r="Q47" s="163">
        <v>0</v>
      </c>
      <c r="R47" s="164">
        <f t="shared" si="9"/>
        <v>19</v>
      </c>
      <c r="S47" s="168">
        <v>10</v>
      </c>
      <c r="T47" s="47">
        <f t="shared" si="5"/>
        <v>0.1</v>
      </c>
      <c r="U47" s="53">
        <f t="shared" si="10"/>
        <v>5.8333333333333341E-2</v>
      </c>
      <c r="V47" s="51">
        <f t="shared" si="14"/>
        <v>4.1666666666666664E-2</v>
      </c>
      <c r="W47" s="51">
        <f t="shared" si="15"/>
        <v>2.5000000000000005E-2</v>
      </c>
      <c r="X47" s="101">
        <f t="shared" si="16"/>
        <v>3.3333333333333333E-2</v>
      </c>
    </row>
    <row r="48" spans="1:24" x14ac:dyDescent="0.25">
      <c r="A48" s="64">
        <v>7</v>
      </c>
      <c r="B48" s="165" t="s">
        <v>151</v>
      </c>
      <c r="C48" s="7" t="s">
        <v>15</v>
      </c>
      <c r="D48" s="25">
        <v>1</v>
      </c>
      <c r="E48" s="162">
        <v>1</v>
      </c>
      <c r="F48" s="162">
        <v>0</v>
      </c>
      <c r="G48" s="162">
        <v>1</v>
      </c>
      <c r="H48" s="162">
        <v>0</v>
      </c>
      <c r="I48" s="162">
        <v>0</v>
      </c>
      <c r="J48" s="162">
        <v>0</v>
      </c>
      <c r="K48" s="162">
        <v>1</v>
      </c>
      <c r="L48" s="162">
        <v>0</v>
      </c>
      <c r="M48" s="162">
        <v>0</v>
      </c>
      <c r="N48" s="162">
        <v>0</v>
      </c>
      <c r="O48" s="162">
        <v>1</v>
      </c>
      <c r="P48" s="162">
        <v>0</v>
      </c>
      <c r="Q48" s="163">
        <v>0</v>
      </c>
      <c r="R48" s="164">
        <f t="shared" si="9"/>
        <v>4</v>
      </c>
      <c r="S48" s="168">
        <v>10</v>
      </c>
      <c r="T48" s="47">
        <f t="shared" si="5"/>
        <v>0.1</v>
      </c>
      <c r="U48" s="53">
        <f t="shared" si="10"/>
        <v>8.3333333333333332E-3</v>
      </c>
      <c r="V48" s="51">
        <f t="shared" si="14"/>
        <v>8.3333333333333332E-3</v>
      </c>
      <c r="W48" s="51">
        <f t="shared" si="15"/>
        <v>8.3333333333333332E-3</v>
      </c>
      <c r="X48" s="101">
        <f t="shared" si="16"/>
        <v>8.3333333333333332E-3</v>
      </c>
    </row>
    <row r="49" spans="1:24" x14ac:dyDescent="0.25">
      <c r="A49" s="66">
        <v>8</v>
      </c>
      <c r="B49" s="72" t="s">
        <v>197</v>
      </c>
      <c r="C49" s="7" t="s">
        <v>15</v>
      </c>
      <c r="D49" s="25">
        <v>1</v>
      </c>
      <c r="E49" s="162">
        <v>1</v>
      </c>
      <c r="F49" s="162">
        <v>0</v>
      </c>
      <c r="G49" s="162">
        <v>1</v>
      </c>
      <c r="H49" s="162">
        <v>0</v>
      </c>
      <c r="I49" s="162">
        <v>0</v>
      </c>
      <c r="J49" s="162">
        <v>0</v>
      </c>
      <c r="K49" s="162">
        <v>1</v>
      </c>
      <c r="L49" s="162">
        <v>0</v>
      </c>
      <c r="M49" s="162">
        <v>0</v>
      </c>
      <c r="N49" s="162">
        <v>0</v>
      </c>
      <c r="O49" s="162">
        <v>1</v>
      </c>
      <c r="P49" s="162">
        <v>0</v>
      </c>
      <c r="Q49" s="163">
        <v>0</v>
      </c>
      <c r="R49" s="164">
        <f t="shared" si="9"/>
        <v>4</v>
      </c>
      <c r="S49" s="168">
        <v>10</v>
      </c>
      <c r="T49" s="47">
        <f t="shared" si="5"/>
        <v>0.1</v>
      </c>
      <c r="U49" s="53">
        <f t="shared" si="10"/>
        <v>8.3333333333333332E-3</v>
      </c>
      <c r="V49" s="51">
        <f t="shared" si="14"/>
        <v>8.3333333333333332E-3</v>
      </c>
      <c r="W49" s="51">
        <f t="shared" si="15"/>
        <v>8.3333333333333332E-3</v>
      </c>
      <c r="X49" s="101">
        <f t="shared" si="16"/>
        <v>8.3333333333333332E-3</v>
      </c>
    </row>
    <row r="50" spans="1:24" x14ac:dyDescent="0.25">
      <c r="A50" s="64">
        <v>9</v>
      </c>
      <c r="B50" s="72" t="s">
        <v>195</v>
      </c>
      <c r="C50" s="7" t="s">
        <v>15</v>
      </c>
      <c r="D50" s="25">
        <v>1</v>
      </c>
      <c r="E50" s="162">
        <v>7</v>
      </c>
      <c r="F50" s="162">
        <v>0</v>
      </c>
      <c r="G50" s="162">
        <v>5</v>
      </c>
      <c r="H50" s="162">
        <v>0</v>
      </c>
      <c r="I50" s="162">
        <v>0</v>
      </c>
      <c r="J50" s="162">
        <v>0</v>
      </c>
      <c r="K50" s="162">
        <v>3</v>
      </c>
      <c r="L50" s="162">
        <v>0</v>
      </c>
      <c r="M50" s="162">
        <v>0</v>
      </c>
      <c r="N50" s="162">
        <v>0</v>
      </c>
      <c r="O50" s="162">
        <v>4</v>
      </c>
      <c r="P50" s="162">
        <v>0</v>
      </c>
      <c r="Q50" s="163">
        <v>0</v>
      </c>
      <c r="R50" s="164">
        <f t="shared" si="9"/>
        <v>19</v>
      </c>
      <c r="S50" s="168">
        <v>10</v>
      </c>
      <c r="T50" s="47">
        <f t="shared" si="5"/>
        <v>0.1</v>
      </c>
      <c r="U50" s="53">
        <f t="shared" si="10"/>
        <v>5.8333333333333341E-2</v>
      </c>
      <c r="V50" s="51">
        <f t="shared" si="14"/>
        <v>4.1666666666666664E-2</v>
      </c>
      <c r="W50" s="51">
        <f t="shared" si="15"/>
        <v>2.5000000000000005E-2</v>
      </c>
      <c r="X50" s="101">
        <f t="shared" si="16"/>
        <v>3.3333333333333333E-2</v>
      </c>
    </row>
    <row r="51" spans="1:24" x14ac:dyDescent="0.25">
      <c r="A51" s="64">
        <v>10</v>
      </c>
      <c r="B51" s="165" t="s">
        <v>152</v>
      </c>
      <c r="C51" s="7" t="s">
        <v>15</v>
      </c>
      <c r="D51" s="25">
        <v>1</v>
      </c>
      <c r="E51" s="162">
        <v>1</v>
      </c>
      <c r="F51" s="162">
        <v>0</v>
      </c>
      <c r="G51" s="162">
        <v>0</v>
      </c>
      <c r="H51" s="162">
        <v>0</v>
      </c>
      <c r="I51" s="162">
        <v>0</v>
      </c>
      <c r="J51" s="162">
        <v>0</v>
      </c>
      <c r="K51" s="162">
        <v>0</v>
      </c>
      <c r="L51" s="162">
        <v>0</v>
      </c>
      <c r="M51" s="162">
        <v>0</v>
      </c>
      <c r="N51" s="162">
        <v>0</v>
      </c>
      <c r="O51" s="162">
        <v>0</v>
      </c>
      <c r="P51" s="162">
        <v>0</v>
      </c>
      <c r="Q51" s="163">
        <v>0</v>
      </c>
      <c r="R51" s="164">
        <f t="shared" si="9"/>
        <v>1</v>
      </c>
      <c r="S51" s="168">
        <v>10</v>
      </c>
      <c r="T51" s="47">
        <f t="shared" si="5"/>
        <v>0.1</v>
      </c>
      <c r="U51" s="53">
        <f t="shared" si="10"/>
        <v>8.3333333333333332E-3</v>
      </c>
      <c r="V51" s="51">
        <f t="shared" si="14"/>
        <v>0</v>
      </c>
      <c r="W51" s="51">
        <f t="shared" si="15"/>
        <v>0</v>
      </c>
      <c r="X51" s="101">
        <f t="shared" si="16"/>
        <v>0</v>
      </c>
    </row>
    <row r="52" spans="1:24" x14ac:dyDescent="0.25">
      <c r="A52" s="66">
        <v>11</v>
      </c>
      <c r="B52" s="165" t="s">
        <v>153</v>
      </c>
      <c r="C52" s="7" t="s">
        <v>15</v>
      </c>
      <c r="D52" s="25">
        <v>1</v>
      </c>
      <c r="E52" s="162">
        <v>1</v>
      </c>
      <c r="F52" s="162">
        <v>0</v>
      </c>
      <c r="G52" s="162">
        <v>1</v>
      </c>
      <c r="H52" s="162">
        <v>0</v>
      </c>
      <c r="I52" s="162">
        <v>0</v>
      </c>
      <c r="J52" s="162">
        <v>0</v>
      </c>
      <c r="K52" s="162">
        <v>1</v>
      </c>
      <c r="L52" s="162">
        <v>0</v>
      </c>
      <c r="M52" s="162">
        <v>0</v>
      </c>
      <c r="N52" s="162">
        <v>0</v>
      </c>
      <c r="O52" s="162">
        <v>1</v>
      </c>
      <c r="P52" s="162">
        <v>0</v>
      </c>
      <c r="Q52" s="163">
        <v>0</v>
      </c>
      <c r="R52" s="164">
        <f t="shared" si="9"/>
        <v>4</v>
      </c>
      <c r="S52" s="168">
        <v>10</v>
      </c>
      <c r="T52" s="47">
        <f t="shared" si="5"/>
        <v>0.1</v>
      </c>
      <c r="U52" s="53">
        <f t="shared" si="10"/>
        <v>8.3333333333333332E-3</v>
      </c>
      <c r="V52" s="51">
        <f t="shared" si="14"/>
        <v>8.3333333333333332E-3</v>
      </c>
      <c r="W52" s="51">
        <f t="shared" si="15"/>
        <v>8.3333333333333332E-3</v>
      </c>
      <c r="X52" s="101">
        <f t="shared" si="16"/>
        <v>8.3333333333333332E-3</v>
      </c>
    </row>
    <row r="53" spans="1:24" x14ac:dyDescent="0.25">
      <c r="A53" s="64">
        <v>12</v>
      </c>
      <c r="B53" s="165" t="s">
        <v>154</v>
      </c>
      <c r="C53" s="7" t="s">
        <v>15</v>
      </c>
      <c r="D53" s="25">
        <v>1</v>
      </c>
      <c r="E53" s="162">
        <v>7</v>
      </c>
      <c r="F53" s="162">
        <v>0</v>
      </c>
      <c r="G53" s="162">
        <v>5</v>
      </c>
      <c r="H53" s="162">
        <v>0</v>
      </c>
      <c r="I53" s="162">
        <v>0</v>
      </c>
      <c r="J53" s="162">
        <v>0</v>
      </c>
      <c r="K53" s="162">
        <v>3</v>
      </c>
      <c r="L53" s="162">
        <v>0</v>
      </c>
      <c r="M53" s="162">
        <v>0</v>
      </c>
      <c r="N53" s="162">
        <v>0</v>
      </c>
      <c r="O53" s="162">
        <v>4</v>
      </c>
      <c r="P53" s="162">
        <v>0</v>
      </c>
      <c r="Q53" s="163">
        <v>0</v>
      </c>
      <c r="R53" s="164">
        <f t="shared" si="9"/>
        <v>19</v>
      </c>
      <c r="S53" s="168">
        <v>10</v>
      </c>
      <c r="T53" s="47">
        <f t="shared" si="5"/>
        <v>0.1</v>
      </c>
      <c r="U53" s="53">
        <f t="shared" si="10"/>
        <v>5.8333333333333341E-2</v>
      </c>
      <c r="V53" s="51">
        <f t="shared" si="14"/>
        <v>4.1666666666666664E-2</v>
      </c>
      <c r="W53" s="51">
        <f t="shared" si="15"/>
        <v>2.5000000000000005E-2</v>
      </c>
      <c r="X53" s="101">
        <f t="shared" si="16"/>
        <v>3.3333333333333333E-2</v>
      </c>
    </row>
    <row r="54" spans="1:24" x14ac:dyDescent="0.25">
      <c r="A54" s="64">
        <v>13</v>
      </c>
      <c r="B54" s="165" t="s">
        <v>155</v>
      </c>
      <c r="C54" s="7" t="s">
        <v>15</v>
      </c>
      <c r="D54" s="25">
        <v>1</v>
      </c>
      <c r="E54" s="162">
        <v>1</v>
      </c>
      <c r="F54" s="162">
        <v>0</v>
      </c>
      <c r="G54" s="162">
        <v>1</v>
      </c>
      <c r="H54" s="162">
        <v>0</v>
      </c>
      <c r="I54" s="162">
        <v>0</v>
      </c>
      <c r="J54" s="162">
        <v>0</v>
      </c>
      <c r="K54" s="162">
        <v>1</v>
      </c>
      <c r="L54" s="162">
        <v>0</v>
      </c>
      <c r="M54" s="162">
        <v>0</v>
      </c>
      <c r="N54" s="162">
        <v>0</v>
      </c>
      <c r="O54" s="162">
        <v>1</v>
      </c>
      <c r="P54" s="162">
        <v>0</v>
      </c>
      <c r="Q54" s="163">
        <v>0</v>
      </c>
      <c r="R54" s="164">
        <f t="shared" si="9"/>
        <v>4</v>
      </c>
      <c r="S54" s="168">
        <v>10</v>
      </c>
      <c r="T54" s="47">
        <f t="shared" si="5"/>
        <v>0.1</v>
      </c>
      <c r="U54" s="53">
        <f t="shared" si="10"/>
        <v>8.3333333333333332E-3</v>
      </c>
      <c r="V54" s="51">
        <f t="shared" si="14"/>
        <v>8.3333333333333332E-3</v>
      </c>
      <c r="W54" s="51">
        <f t="shared" si="15"/>
        <v>8.3333333333333332E-3</v>
      </c>
      <c r="X54" s="101">
        <f t="shared" si="16"/>
        <v>8.3333333333333332E-3</v>
      </c>
    </row>
    <row r="55" spans="1:24" ht="13.8" thickBot="1" x14ac:dyDescent="0.3">
      <c r="A55" s="65"/>
      <c r="B55" s="73"/>
      <c r="C55" s="27"/>
      <c r="D55" s="28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43"/>
      <c r="R55" s="69"/>
      <c r="S55" s="107"/>
      <c r="T55" s="48"/>
      <c r="U55" s="54"/>
      <c r="V55" s="55"/>
      <c r="W55" s="55"/>
      <c r="X55" s="102"/>
    </row>
    <row r="56" spans="1:24" ht="13.8" thickBot="1" x14ac:dyDescent="0.3">
      <c r="A56" s="146" t="s">
        <v>0</v>
      </c>
      <c r="B56" s="147" t="s">
        <v>16</v>
      </c>
      <c r="C56" s="140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43"/>
      <c r="V56" s="144"/>
      <c r="W56" s="144"/>
      <c r="X56" s="145"/>
    </row>
    <row r="57" spans="1:24" ht="20.399999999999999" x14ac:dyDescent="0.25">
      <c r="A57" s="134">
        <v>1</v>
      </c>
      <c r="B57" s="70" t="s">
        <v>196</v>
      </c>
      <c r="C57" s="5" t="s">
        <v>15</v>
      </c>
      <c r="D57" s="24">
        <v>1</v>
      </c>
      <c r="E57" s="6">
        <v>6</v>
      </c>
      <c r="F57" s="6">
        <v>0</v>
      </c>
      <c r="G57" s="6">
        <v>1</v>
      </c>
      <c r="H57" s="6">
        <v>0</v>
      </c>
      <c r="I57" s="6">
        <v>3</v>
      </c>
      <c r="J57" s="6">
        <v>1</v>
      </c>
      <c r="K57" s="6">
        <v>3</v>
      </c>
      <c r="L57" s="6">
        <v>1</v>
      </c>
      <c r="M57" s="6">
        <v>1</v>
      </c>
      <c r="N57" s="6">
        <v>1</v>
      </c>
      <c r="O57" s="6">
        <v>3</v>
      </c>
      <c r="P57" s="6">
        <v>1</v>
      </c>
      <c r="Q57" s="41">
        <v>1</v>
      </c>
      <c r="R57" s="67">
        <f>SUM(E57:Q57)</f>
        <v>22</v>
      </c>
      <c r="S57" s="110">
        <v>6</v>
      </c>
      <c r="T57" s="50">
        <f>1/S57</f>
        <v>0.16666666666666666</v>
      </c>
      <c r="U57" s="112">
        <f>+$D57*SUM(E57:F57)*$T57/12</f>
        <v>8.3333333333333329E-2</v>
      </c>
      <c r="V57" s="52">
        <f>+$D57*SUM(G57:J57)*$T57/12</f>
        <v>6.9444444444444434E-2</v>
      </c>
      <c r="W57" s="52">
        <f>+$D57*SUM(K57:N57)*$T57/12</f>
        <v>8.3333333333333329E-2</v>
      </c>
      <c r="X57" s="108">
        <f>+$D57*SUM(O57:Q57)*$T57/12</f>
        <v>6.9444444444444434E-2</v>
      </c>
    </row>
    <row r="58" spans="1:24" ht="20.399999999999999" x14ac:dyDescent="0.25">
      <c r="A58" s="103">
        <v>2</v>
      </c>
      <c r="B58" s="72" t="s">
        <v>185</v>
      </c>
      <c r="C58" s="7" t="s">
        <v>15</v>
      </c>
      <c r="D58" s="25">
        <v>1</v>
      </c>
      <c r="E58" s="8">
        <v>3</v>
      </c>
      <c r="F58" s="8">
        <v>0</v>
      </c>
      <c r="G58" s="8">
        <v>5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42">
        <v>0</v>
      </c>
      <c r="R58" s="68">
        <f>SUM(E58:Q58)</f>
        <v>8</v>
      </c>
      <c r="S58" s="109">
        <v>6</v>
      </c>
      <c r="T58" s="49">
        <f>1/S58</f>
        <v>0.16666666666666666</v>
      </c>
      <c r="U58" s="56">
        <f t="shared" ref="U58:U59" si="17">+$D58*SUM(E58:F58)*$T58/12</f>
        <v>4.1666666666666664E-2</v>
      </c>
      <c r="V58" s="51">
        <f>+$D58*SUM(G58:J58)*$T58/12</f>
        <v>6.9444444444444434E-2</v>
      </c>
      <c r="W58" s="51">
        <f>+$D58*SUM(K58:N58)*$T58/12</f>
        <v>0</v>
      </c>
      <c r="X58" s="101">
        <f>+$D58*SUM(O58:Q58)*$T58/12</f>
        <v>0</v>
      </c>
    </row>
    <row r="59" spans="1:24" ht="20.399999999999999" x14ac:dyDescent="0.25">
      <c r="A59" s="64">
        <v>3</v>
      </c>
      <c r="B59" s="72" t="s">
        <v>186</v>
      </c>
      <c r="C59" s="7" t="s">
        <v>15</v>
      </c>
      <c r="D59" s="25">
        <v>1</v>
      </c>
      <c r="E59" s="8">
        <v>2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42">
        <v>0</v>
      </c>
      <c r="R59" s="68">
        <f>SUM(E59:Q59)</f>
        <v>2</v>
      </c>
      <c r="S59" s="106">
        <v>6</v>
      </c>
      <c r="T59" s="47">
        <f>1/S59</f>
        <v>0.16666666666666666</v>
      </c>
      <c r="U59" s="53">
        <f t="shared" si="17"/>
        <v>2.7777777777777776E-2</v>
      </c>
      <c r="V59" s="51">
        <f>+$D59*SUM(G59:J59)*$T59/12</f>
        <v>0</v>
      </c>
      <c r="W59" s="51">
        <f>+$D59*SUM(K59:N59)*$T59/12</f>
        <v>0</v>
      </c>
      <c r="X59" s="101">
        <f>+$D59*SUM(O59:Q59)*$T59/12</f>
        <v>0</v>
      </c>
    </row>
    <row r="60" spans="1:24" ht="13.8" thickBot="1" x14ac:dyDescent="0.3">
      <c r="A60" s="65"/>
      <c r="B60" s="73"/>
      <c r="C60" s="27"/>
      <c r="D60" s="28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43"/>
      <c r="R60" s="69"/>
      <c r="S60" s="107"/>
      <c r="T60" s="48"/>
      <c r="U60" s="54"/>
      <c r="V60" s="55"/>
      <c r="W60" s="55"/>
      <c r="X60" s="102"/>
    </row>
    <row r="61" spans="1:24" ht="13.8" thickBot="1" x14ac:dyDescent="0.3">
      <c r="A61" s="148"/>
      <c r="B61" s="149" t="s">
        <v>68</v>
      </c>
      <c r="C61" s="150"/>
      <c r="D61" s="151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0"/>
      <c r="S61" s="150"/>
      <c r="T61" s="150"/>
      <c r="U61" s="153"/>
      <c r="V61" s="144"/>
      <c r="W61" s="144"/>
      <c r="X61" s="145"/>
    </row>
    <row r="62" spans="1:24" x14ac:dyDescent="0.25">
      <c r="A62" s="64">
        <v>1</v>
      </c>
      <c r="B62" s="70" t="s">
        <v>17</v>
      </c>
      <c r="C62" s="5" t="s">
        <v>15</v>
      </c>
      <c r="D62" s="24">
        <v>1</v>
      </c>
      <c r="E62" s="6">
        <v>4</v>
      </c>
      <c r="F62" s="6">
        <v>0</v>
      </c>
      <c r="G62" s="6">
        <v>1</v>
      </c>
      <c r="H62" s="6">
        <v>0</v>
      </c>
      <c r="I62" s="6">
        <v>1</v>
      </c>
      <c r="J62" s="6">
        <v>0</v>
      </c>
      <c r="K62" s="6">
        <v>1</v>
      </c>
      <c r="L62" s="6">
        <v>0</v>
      </c>
      <c r="M62" s="6">
        <v>0</v>
      </c>
      <c r="N62" s="6">
        <v>0</v>
      </c>
      <c r="O62" s="6">
        <v>1</v>
      </c>
      <c r="P62" s="6">
        <v>0</v>
      </c>
      <c r="Q62" s="41">
        <v>0</v>
      </c>
      <c r="R62" s="67">
        <f>SUM(E62:Q62)</f>
        <v>8</v>
      </c>
      <c r="S62" s="110">
        <v>5</v>
      </c>
      <c r="T62" s="50">
        <f>1/S62</f>
        <v>0.2</v>
      </c>
      <c r="U62" s="112">
        <f>+$D62*SUM(E62:F62)*$T62/12</f>
        <v>6.6666666666666666E-2</v>
      </c>
      <c r="V62" s="52">
        <f>+$D62*SUM(G62:J62)*$T62/12</f>
        <v>3.3333333333333333E-2</v>
      </c>
      <c r="W62" s="52">
        <f>+$D62*SUM(K62:N62)*$T62/12</f>
        <v>1.6666666666666666E-2</v>
      </c>
      <c r="X62" s="108">
        <f>+$D62*SUM(O62:Q62)*$T62/12</f>
        <v>1.6666666666666666E-2</v>
      </c>
    </row>
    <row r="63" spans="1:24" x14ac:dyDescent="0.25">
      <c r="A63" s="66">
        <v>2</v>
      </c>
      <c r="B63" s="72" t="s">
        <v>18</v>
      </c>
      <c r="C63" s="7" t="s">
        <v>15</v>
      </c>
      <c r="D63" s="25">
        <v>1</v>
      </c>
      <c r="E63" s="8">
        <v>4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42">
        <v>0</v>
      </c>
      <c r="R63" s="68">
        <f>SUM(E63:Q63)</f>
        <v>4</v>
      </c>
      <c r="S63" s="109">
        <v>5</v>
      </c>
      <c r="T63" s="49">
        <f>1/S63</f>
        <v>0.2</v>
      </c>
      <c r="U63" s="56">
        <f t="shared" ref="U63:U65" si="18">+$D63*SUM(E63:F63)*$T63/12</f>
        <v>6.6666666666666666E-2</v>
      </c>
      <c r="V63" s="51">
        <f>+$D63*SUM(G63:J63)*$T63/12</f>
        <v>0</v>
      </c>
      <c r="W63" s="51">
        <f>+$D63*SUM(K63:N63)*$T63/12</f>
        <v>0</v>
      </c>
      <c r="X63" s="101">
        <f>+$D63*SUM(O63:Q63)*$T63/12</f>
        <v>0</v>
      </c>
    </row>
    <row r="64" spans="1:24" x14ac:dyDescent="0.25">
      <c r="A64" s="66">
        <v>3</v>
      </c>
      <c r="B64" s="72" t="s">
        <v>19</v>
      </c>
      <c r="C64" s="7" t="s">
        <v>15</v>
      </c>
      <c r="D64" s="25">
        <v>1</v>
      </c>
      <c r="E64" s="8">
        <v>1</v>
      </c>
      <c r="F64" s="8">
        <v>0</v>
      </c>
      <c r="G64" s="8">
        <v>1</v>
      </c>
      <c r="H64" s="8">
        <v>0</v>
      </c>
      <c r="I64" s="8">
        <v>1</v>
      </c>
      <c r="J64" s="8">
        <v>0</v>
      </c>
      <c r="K64" s="8">
        <v>1</v>
      </c>
      <c r="L64" s="8">
        <v>0</v>
      </c>
      <c r="M64" s="8">
        <v>0</v>
      </c>
      <c r="N64" s="8">
        <v>0</v>
      </c>
      <c r="O64" s="8">
        <v>1</v>
      </c>
      <c r="P64" s="8">
        <v>0</v>
      </c>
      <c r="Q64" s="42">
        <v>0</v>
      </c>
      <c r="R64" s="68">
        <f>SUM(E64:Q64)</f>
        <v>5</v>
      </c>
      <c r="S64" s="109">
        <v>5</v>
      </c>
      <c r="T64" s="49">
        <f>1/S64</f>
        <v>0.2</v>
      </c>
      <c r="U64" s="56">
        <f t="shared" si="18"/>
        <v>1.6666666666666666E-2</v>
      </c>
      <c r="V64" s="174">
        <f>+$D64*SUM(G64:J64)*$T64/12</f>
        <v>3.3333333333333333E-2</v>
      </c>
      <c r="W64" s="174">
        <f>+$D64*SUM(K64:N64)*$T64/12</f>
        <v>1.6666666666666666E-2</v>
      </c>
      <c r="X64" s="175">
        <f>+$D64*SUM(O64:Q64)*$T64/12</f>
        <v>1.6666666666666666E-2</v>
      </c>
    </row>
    <row r="65" spans="1:29" x14ac:dyDescent="0.25">
      <c r="A65" s="64">
        <v>4</v>
      </c>
      <c r="B65" s="72" t="s">
        <v>20</v>
      </c>
      <c r="C65" s="7" t="s">
        <v>15</v>
      </c>
      <c r="D65" s="25">
        <v>1</v>
      </c>
      <c r="E65" s="8">
        <v>2</v>
      </c>
      <c r="F65" s="8">
        <v>1</v>
      </c>
      <c r="G65" s="8">
        <v>1</v>
      </c>
      <c r="H65" s="8">
        <v>1</v>
      </c>
      <c r="I65" s="8">
        <v>1</v>
      </c>
      <c r="J65" s="8">
        <v>1</v>
      </c>
      <c r="K65" s="8">
        <v>1</v>
      </c>
      <c r="L65" s="8">
        <v>1</v>
      </c>
      <c r="M65" s="8">
        <v>1</v>
      </c>
      <c r="N65" s="8">
        <v>1</v>
      </c>
      <c r="O65" s="8">
        <v>1</v>
      </c>
      <c r="P65" s="8">
        <v>1</v>
      </c>
      <c r="Q65" s="42">
        <v>1</v>
      </c>
      <c r="R65" s="68">
        <f>SUM(E65:Q65)</f>
        <v>14</v>
      </c>
      <c r="S65" s="109">
        <v>5</v>
      </c>
      <c r="T65" s="50">
        <f>1/S65</f>
        <v>0.2</v>
      </c>
      <c r="U65" s="56">
        <f t="shared" si="18"/>
        <v>5.000000000000001E-2</v>
      </c>
      <c r="V65" s="174">
        <f>+$D65*SUM(G65:J65)*$T65/12</f>
        <v>6.6666666666666666E-2</v>
      </c>
      <c r="W65" s="174">
        <f>+$D65*SUM(K65:N65)*$T65/12</f>
        <v>6.6666666666666666E-2</v>
      </c>
      <c r="X65" s="175">
        <f>+$D65*SUM(O65:Q65)*$T65/12</f>
        <v>5.000000000000001E-2</v>
      </c>
    </row>
    <row r="66" spans="1:29" ht="13.8" thickBot="1" x14ac:dyDescent="0.3">
      <c r="A66" s="65"/>
      <c r="B66" s="73"/>
      <c r="C66" s="27"/>
      <c r="D66" s="28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43"/>
      <c r="R66" s="69"/>
      <c r="S66" s="107"/>
      <c r="T66" s="48"/>
      <c r="U66" s="54"/>
      <c r="V66" s="55"/>
      <c r="W66" s="55"/>
      <c r="X66" s="102"/>
    </row>
    <row r="67" spans="1:29" ht="13.8" thickBot="1" x14ac:dyDescent="0.3">
      <c r="A67" s="188" t="s">
        <v>78</v>
      </c>
      <c r="B67" s="189"/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13">
        <f>SUM(U10:U66)</f>
        <v>23.387698412698413</v>
      </c>
      <c r="V67" s="57">
        <f>SUM(V10:V66)</f>
        <v>16.964285714285715</v>
      </c>
      <c r="W67" s="57">
        <f>SUM(W10:W66)</f>
        <v>8.3376984126984155</v>
      </c>
      <c r="X67" s="114">
        <f>SUM(X10:X66)</f>
        <v>8.3446428571428584</v>
      </c>
    </row>
    <row r="68" spans="1:29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AC68">
        <v>7.07</v>
      </c>
    </row>
    <row r="69" spans="1:29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9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9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9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9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9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9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9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</sheetData>
  <mergeCells count="2">
    <mergeCell ref="A67:T67"/>
    <mergeCell ref="A6:U6"/>
  </mergeCells>
  <phoneticPr fontId="13" type="noConversion"/>
  <printOptions horizontalCentered="1"/>
  <pageMargins left="0.35433070866141736" right="0.35433070866141736" top="0.39370078740157483" bottom="0.19685039370078741" header="0" footer="0"/>
  <pageSetup scale="71" orientation="landscape" r:id="rId1"/>
  <headerFooter alignWithMargins="0"/>
  <ignoredErrors>
    <ignoredError sqref="R61 V59:X65 V55:X57 R55:R56 V24:X34 R41 V40:X41 V42:X4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4:C87"/>
  <sheetViews>
    <sheetView zoomScaleNormal="100" workbookViewId="0"/>
  </sheetViews>
  <sheetFormatPr baseColWidth="10" defaultRowHeight="13.2" x14ac:dyDescent="0.25"/>
  <cols>
    <col min="1" max="1" width="26.6640625" customWidth="1"/>
    <col min="2" max="2" width="68.88671875" customWidth="1"/>
    <col min="3" max="3" width="25.109375" customWidth="1"/>
  </cols>
  <sheetData>
    <row r="4" spans="1:3" x14ac:dyDescent="0.25">
      <c r="C4" s="95" t="s">
        <v>136</v>
      </c>
    </row>
    <row r="5" spans="1:3" x14ac:dyDescent="0.25">
      <c r="A5" s="13" t="s">
        <v>72</v>
      </c>
      <c r="B5" s="9"/>
      <c r="C5" s="9"/>
    </row>
    <row r="6" spans="1:3" ht="13.8" thickBot="1" x14ac:dyDescent="0.3">
      <c r="B6" s="9"/>
      <c r="C6" s="9"/>
    </row>
    <row r="7" spans="1:3" ht="27" thickBot="1" x14ac:dyDescent="0.3">
      <c r="A7" s="154" t="s">
        <v>71</v>
      </c>
      <c r="B7" s="155" t="s">
        <v>66</v>
      </c>
      <c r="C7" s="156" t="s">
        <v>144</v>
      </c>
    </row>
    <row r="8" spans="1:3" x14ac:dyDescent="0.25">
      <c r="A8" s="16"/>
      <c r="B8" s="17"/>
      <c r="C8" s="18"/>
    </row>
    <row r="9" spans="1:3" x14ac:dyDescent="0.25">
      <c r="A9" s="14" t="s">
        <v>117</v>
      </c>
      <c r="B9" s="10" t="s">
        <v>70</v>
      </c>
      <c r="C9" s="31">
        <v>1</v>
      </c>
    </row>
    <row r="10" spans="1:3" x14ac:dyDescent="0.25">
      <c r="A10" s="14" t="s">
        <v>117</v>
      </c>
      <c r="B10" s="10" t="s">
        <v>91</v>
      </c>
      <c r="C10" s="30">
        <v>1</v>
      </c>
    </row>
    <row r="11" spans="1:3" x14ac:dyDescent="0.25">
      <c r="A11" s="14" t="s">
        <v>117</v>
      </c>
      <c r="B11" s="10" t="s">
        <v>131</v>
      </c>
      <c r="C11" s="30">
        <v>1</v>
      </c>
    </row>
    <row r="12" spans="1:3" x14ac:dyDescent="0.25">
      <c r="A12" s="14" t="s">
        <v>117</v>
      </c>
      <c r="B12" s="10" t="s">
        <v>92</v>
      </c>
      <c r="C12" s="30">
        <v>1</v>
      </c>
    </row>
    <row r="13" spans="1:3" x14ac:dyDescent="0.25">
      <c r="A13" s="14" t="s">
        <v>117</v>
      </c>
      <c r="B13" s="10" t="s">
        <v>80</v>
      </c>
      <c r="C13" s="30">
        <v>1</v>
      </c>
    </row>
    <row r="14" spans="1:3" x14ac:dyDescent="0.25">
      <c r="A14" s="14" t="s">
        <v>117</v>
      </c>
      <c r="B14" s="10" t="s">
        <v>64</v>
      </c>
      <c r="C14" s="30">
        <v>1</v>
      </c>
    </row>
    <row r="15" spans="1:3" x14ac:dyDescent="0.25">
      <c r="A15" s="14" t="s">
        <v>117</v>
      </c>
      <c r="B15" s="11" t="s">
        <v>65</v>
      </c>
      <c r="C15" s="30">
        <v>1</v>
      </c>
    </row>
    <row r="16" spans="1:3" x14ac:dyDescent="0.25">
      <c r="A16" s="14" t="s">
        <v>117</v>
      </c>
      <c r="B16" s="11" t="s">
        <v>69</v>
      </c>
      <c r="C16" s="30">
        <v>1</v>
      </c>
    </row>
    <row r="17" spans="1:3" x14ac:dyDescent="0.25">
      <c r="A17" s="14" t="s">
        <v>117</v>
      </c>
      <c r="B17" s="12" t="s">
        <v>73</v>
      </c>
      <c r="C17" s="31">
        <v>1</v>
      </c>
    </row>
    <row r="18" spans="1:3" x14ac:dyDescent="0.25">
      <c r="A18" s="14" t="s">
        <v>117</v>
      </c>
      <c r="B18" s="12" t="s">
        <v>74</v>
      </c>
      <c r="C18" s="31">
        <v>1</v>
      </c>
    </row>
    <row r="19" spans="1:3" x14ac:dyDescent="0.25">
      <c r="A19" s="14" t="s">
        <v>117</v>
      </c>
      <c r="B19" s="12" t="s">
        <v>77</v>
      </c>
      <c r="C19" s="31">
        <v>1</v>
      </c>
    </row>
    <row r="20" spans="1:3" x14ac:dyDescent="0.25">
      <c r="A20" s="14" t="s">
        <v>117</v>
      </c>
      <c r="B20" s="12" t="s">
        <v>109</v>
      </c>
      <c r="C20" s="31">
        <v>1</v>
      </c>
    </row>
    <row r="21" spans="1:3" x14ac:dyDescent="0.25">
      <c r="A21" s="14"/>
      <c r="B21" s="58" t="s">
        <v>118</v>
      </c>
      <c r="C21" s="59">
        <f>SUM(C9:C20)</f>
        <v>12</v>
      </c>
    </row>
    <row r="22" spans="1:3" x14ac:dyDescent="0.25">
      <c r="A22" s="14"/>
      <c r="B22" s="12"/>
      <c r="C22" s="19"/>
    </row>
    <row r="23" spans="1:3" x14ac:dyDescent="0.25">
      <c r="A23" s="15" t="s">
        <v>119</v>
      </c>
      <c r="B23" s="10" t="s">
        <v>70</v>
      </c>
      <c r="C23" s="30">
        <v>1</v>
      </c>
    </row>
    <row r="24" spans="1:3" x14ac:dyDescent="0.25">
      <c r="A24" s="15" t="s">
        <v>119</v>
      </c>
      <c r="B24" s="10" t="s">
        <v>82</v>
      </c>
      <c r="C24" s="30">
        <v>1</v>
      </c>
    </row>
    <row r="25" spans="1:3" x14ac:dyDescent="0.25">
      <c r="A25" s="15" t="s">
        <v>120</v>
      </c>
      <c r="B25" s="10" t="s">
        <v>138</v>
      </c>
      <c r="C25" s="30">
        <v>1</v>
      </c>
    </row>
    <row r="26" spans="1:3" x14ac:dyDescent="0.25">
      <c r="A26" s="14" t="s">
        <v>117</v>
      </c>
      <c r="B26" s="10" t="s">
        <v>92</v>
      </c>
      <c r="C26" s="30">
        <v>1</v>
      </c>
    </row>
    <row r="27" spans="1:3" x14ac:dyDescent="0.25">
      <c r="A27" s="15" t="s">
        <v>119</v>
      </c>
      <c r="B27" s="10" t="s">
        <v>80</v>
      </c>
      <c r="C27" s="30">
        <v>1</v>
      </c>
    </row>
    <row r="28" spans="1:3" x14ac:dyDescent="0.25">
      <c r="A28" s="15" t="s">
        <v>119</v>
      </c>
      <c r="B28" s="10" t="s">
        <v>64</v>
      </c>
      <c r="C28" s="30">
        <v>1</v>
      </c>
    </row>
    <row r="29" spans="1:3" x14ac:dyDescent="0.25">
      <c r="A29" s="15" t="s">
        <v>119</v>
      </c>
      <c r="B29" s="11" t="s">
        <v>65</v>
      </c>
      <c r="C29" s="30">
        <v>1</v>
      </c>
    </row>
    <row r="30" spans="1:3" x14ac:dyDescent="0.25">
      <c r="A30" s="15" t="s">
        <v>119</v>
      </c>
      <c r="B30" s="11" t="s">
        <v>69</v>
      </c>
      <c r="C30" s="30">
        <v>1</v>
      </c>
    </row>
    <row r="31" spans="1:3" x14ac:dyDescent="0.25">
      <c r="A31" s="15" t="s">
        <v>119</v>
      </c>
      <c r="B31" s="12" t="s">
        <v>73</v>
      </c>
      <c r="C31" s="31">
        <v>1</v>
      </c>
    </row>
    <row r="32" spans="1:3" x14ac:dyDescent="0.25">
      <c r="A32" s="15" t="s">
        <v>119</v>
      </c>
      <c r="B32" s="12" t="s">
        <v>74</v>
      </c>
      <c r="C32" s="31">
        <v>1</v>
      </c>
    </row>
    <row r="33" spans="1:3" x14ac:dyDescent="0.25">
      <c r="A33" s="15" t="s">
        <v>119</v>
      </c>
      <c r="B33" s="12" t="s">
        <v>109</v>
      </c>
      <c r="C33" s="31">
        <v>1</v>
      </c>
    </row>
    <row r="34" spans="1:3" x14ac:dyDescent="0.25">
      <c r="A34" s="15" t="s">
        <v>120</v>
      </c>
      <c r="B34" s="10" t="s">
        <v>70</v>
      </c>
      <c r="C34" s="30">
        <v>1</v>
      </c>
    </row>
    <row r="35" spans="1:3" x14ac:dyDescent="0.25">
      <c r="A35" s="15" t="s">
        <v>120</v>
      </c>
      <c r="B35" s="10" t="s">
        <v>80</v>
      </c>
      <c r="C35" s="30">
        <v>1</v>
      </c>
    </row>
    <row r="36" spans="1:3" x14ac:dyDescent="0.25">
      <c r="A36" s="15" t="s">
        <v>120</v>
      </c>
      <c r="B36" s="10" t="s">
        <v>64</v>
      </c>
      <c r="C36" s="30">
        <v>1</v>
      </c>
    </row>
    <row r="37" spans="1:3" x14ac:dyDescent="0.25">
      <c r="A37" s="15" t="s">
        <v>120</v>
      </c>
      <c r="B37" s="11" t="s">
        <v>65</v>
      </c>
      <c r="C37" s="30">
        <v>1</v>
      </c>
    </row>
    <row r="38" spans="1:3" x14ac:dyDescent="0.25">
      <c r="A38" s="15" t="s">
        <v>120</v>
      </c>
      <c r="B38" s="11" t="s">
        <v>69</v>
      </c>
      <c r="C38" s="30">
        <v>1</v>
      </c>
    </row>
    <row r="39" spans="1:3" x14ac:dyDescent="0.25">
      <c r="A39" s="15" t="s">
        <v>120</v>
      </c>
      <c r="B39" s="12" t="s">
        <v>73</v>
      </c>
      <c r="C39" s="31">
        <v>1</v>
      </c>
    </row>
    <row r="40" spans="1:3" x14ac:dyDescent="0.25">
      <c r="A40" s="15" t="s">
        <v>120</v>
      </c>
      <c r="B40" s="12" t="s">
        <v>74</v>
      </c>
      <c r="C40" s="31">
        <v>1</v>
      </c>
    </row>
    <row r="41" spans="1:3" x14ac:dyDescent="0.25">
      <c r="A41" s="15" t="s">
        <v>121</v>
      </c>
      <c r="B41" s="10" t="s">
        <v>82</v>
      </c>
      <c r="C41" s="30">
        <v>1</v>
      </c>
    </row>
    <row r="42" spans="1:3" x14ac:dyDescent="0.25">
      <c r="A42" s="15" t="s">
        <v>121</v>
      </c>
      <c r="B42" s="10" t="s">
        <v>80</v>
      </c>
      <c r="C42" s="30">
        <v>1</v>
      </c>
    </row>
    <row r="43" spans="1:3" x14ac:dyDescent="0.25">
      <c r="A43" s="15" t="s">
        <v>121</v>
      </c>
      <c r="B43" s="10" t="s">
        <v>64</v>
      </c>
      <c r="C43" s="30">
        <v>1</v>
      </c>
    </row>
    <row r="44" spans="1:3" x14ac:dyDescent="0.25">
      <c r="A44" s="15" t="s">
        <v>121</v>
      </c>
      <c r="B44" s="11" t="s">
        <v>65</v>
      </c>
      <c r="C44" s="30">
        <v>1</v>
      </c>
    </row>
    <row r="45" spans="1:3" x14ac:dyDescent="0.25">
      <c r="A45" s="15" t="s">
        <v>121</v>
      </c>
      <c r="B45" s="11" t="s">
        <v>69</v>
      </c>
      <c r="C45" s="30">
        <v>1</v>
      </c>
    </row>
    <row r="46" spans="1:3" x14ac:dyDescent="0.25">
      <c r="A46" s="15" t="s">
        <v>121</v>
      </c>
      <c r="B46" s="12" t="s">
        <v>73</v>
      </c>
      <c r="C46" s="31">
        <v>1</v>
      </c>
    </row>
    <row r="47" spans="1:3" x14ac:dyDescent="0.25">
      <c r="A47" s="15" t="s">
        <v>121</v>
      </c>
      <c r="B47" s="12" t="s">
        <v>74</v>
      </c>
      <c r="C47" s="31">
        <v>1</v>
      </c>
    </row>
    <row r="48" spans="1:3" x14ac:dyDescent="0.25">
      <c r="A48" s="15"/>
      <c r="B48" s="58" t="s">
        <v>122</v>
      </c>
      <c r="C48" s="59">
        <f>SUM(C23:C47)</f>
        <v>25</v>
      </c>
    </row>
    <row r="49" spans="1:3" x14ac:dyDescent="0.25">
      <c r="A49" s="15"/>
      <c r="B49" s="12"/>
      <c r="C49" s="19"/>
    </row>
    <row r="50" spans="1:3" x14ac:dyDescent="0.25">
      <c r="A50" s="15" t="s">
        <v>83</v>
      </c>
      <c r="B50" s="10" t="s">
        <v>70</v>
      </c>
      <c r="C50" s="30">
        <v>1</v>
      </c>
    </row>
    <row r="51" spans="1:3" x14ac:dyDescent="0.25">
      <c r="A51" s="15" t="s">
        <v>83</v>
      </c>
      <c r="B51" s="10" t="s">
        <v>91</v>
      </c>
      <c r="C51" s="30">
        <v>1</v>
      </c>
    </row>
    <row r="52" spans="1:3" x14ac:dyDescent="0.25">
      <c r="A52" s="15" t="s">
        <v>83</v>
      </c>
      <c r="B52" s="10" t="s">
        <v>92</v>
      </c>
      <c r="C52" s="30">
        <v>1</v>
      </c>
    </row>
    <row r="53" spans="1:3" x14ac:dyDescent="0.25">
      <c r="A53" s="15" t="s">
        <v>83</v>
      </c>
      <c r="B53" s="10" t="s">
        <v>80</v>
      </c>
      <c r="C53" s="30">
        <v>1</v>
      </c>
    </row>
    <row r="54" spans="1:3" x14ac:dyDescent="0.25">
      <c r="A54" s="15" t="s">
        <v>83</v>
      </c>
      <c r="B54" s="10" t="s">
        <v>64</v>
      </c>
      <c r="C54" s="30">
        <v>1</v>
      </c>
    </row>
    <row r="55" spans="1:3" x14ac:dyDescent="0.25">
      <c r="A55" s="15" t="s">
        <v>83</v>
      </c>
      <c r="B55" s="11" t="s">
        <v>65</v>
      </c>
      <c r="C55" s="30">
        <v>1</v>
      </c>
    </row>
    <row r="56" spans="1:3" x14ac:dyDescent="0.25">
      <c r="A56" s="15" t="s">
        <v>83</v>
      </c>
      <c r="B56" s="11" t="s">
        <v>69</v>
      </c>
      <c r="C56" s="30">
        <v>1</v>
      </c>
    </row>
    <row r="57" spans="1:3" x14ac:dyDescent="0.25">
      <c r="A57" s="15" t="s">
        <v>83</v>
      </c>
      <c r="B57" s="12" t="s">
        <v>73</v>
      </c>
      <c r="C57" s="31">
        <v>1</v>
      </c>
    </row>
    <row r="58" spans="1:3" x14ac:dyDescent="0.25">
      <c r="A58" s="15" t="s">
        <v>83</v>
      </c>
      <c r="B58" s="12" t="s">
        <v>74</v>
      </c>
      <c r="C58" s="31">
        <v>1</v>
      </c>
    </row>
    <row r="59" spans="1:3" x14ac:dyDescent="0.25">
      <c r="A59" s="15" t="s">
        <v>83</v>
      </c>
      <c r="B59" s="12" t="s">
        <v>109</v>
      </c>
      <c r="C59" s="31">
        <v>1</v>
      </c>
    </row>
    <row r="60" spans="1:3" x14ac:dyDescent="0.25">
      <c r="A60" s="15" t="s">
        <v>96</v>
      </c>
      <c r="B60" s="10" t="s">
        <v>107</v>
      </c>
      <c r="C60" s="31">
        <v>1</v>
      </c>
    </row>
    <row r="61" spans="1:3" x14ac:dyDescent="0.25">
      <c r="A61" s="15" t="s">
        <v>96</v>
      </c>
      <c r="B61" s="10" t="s">
        <v>80</v>
      </c>
      <c r="C61" s="31">
        <v>1</v>
      </c>
    </row>
    <row r="62" spans="1:3" x14ac:dyDescent="0.25">
      <c r="A62" s="15" t="s">
        <v>96</v>
      </c>
      <c r="B62" s="12" t="s">
        <v>108</v>
      </c>
      <c r="C62" s="31">
        <v>1</v>
      </c>
    </row>
    <row r="63" spans="1:3" x14ac:dyDescent="0.25">
      <c r="A63" s="15" t="s">
        <v>97</v>
      </c>
      <c r="B63" s="10" t="s">
        <v>107</v>
      </c>
      <c r="C63" s="31">
        <v>1</v>
      </c>
    </row>
    <row r="64" spans="1:3" x14ac:dyDescent="0.25">
      <c r="A64" s="15" t="s">
        <v>97</v>
      </c>
      <c r="B64" s="10" t="s">
        <v>80</v>
      </c>
      <c r="C64" s="31">
        <v>1</v>
      </c>
    </row>
    <row r="65" spans="1:3" x14ac:dyDescent="0.25">
      <c r="A65" s="15" t="s">
        <v>97</v>
      </c>
      <c r="B65" s="12" t="s">
        <v>108</v>
      </c>
      <c r="C65" s="31">
        <v>1</v>
      </c>
    </row>
    <row r="66" spans="1:3" x14ac:dyDescent="0.25">
      <c r="A66" s="15" t="s">
        <v>98</v>
      </c>
      <c r="B66" s="10" t="s">
        <v>107</v>
      </c>
      <c r="C66" s="31">
        <v>1</v>
      </c>
    </row>
    <row r="67" spans="1:3" x14ac:dyDescent="0.25">
      <c r="A67" s="15" t="s">
        <v>98</v>
      </c>
      <c r="B67" s="10" t="s">
        <v>80</v>
      </c>
      <c r="C67" s="31">
        <v>1</v>
      </c>
    </row>
    <row r="68" spans="1:3" x14ac:dyDescent="0.25">
      <c r="A68" s="15" t="s">
        <v>98</v>
      </c>
      <c r="B68" s="12" t="s">
        <v>108</v>
      </c>
      <c r="C68" s="31">
        <v>1</v>
      </c>
    </row>
    <row r="69" spans="1:3" x14ac:dyDescent="0.25">
      <c r="A69" s="15"/>
      <c r="B69" s="58" t="s">
        <v>115</v>
      </c>
      <c r="C69" s="59">
        <f>SUM(C50:C68)</f>
        <v>19</v>
      </c>
    </row>
    <row r="70" spans="1:3" x14ac:dyDescent="0.25">
      <c r="A70" s="15"/>
      <c r="B70" s="12"/>
      <c r="C70" s="19"/>
    </row>
    <row r="71" spans="1:3" x14ac:dyDescent="0.25">
      <c r="A71" s="15" t="s">
        <v>84</v>
      </c>
      <c r="B71" s="10" t="s">
        <v>70</v>
      </c>
      <c r="C71" s="30">
        <v>1</v>
      </c>
    </row>
    <row r="72" spans="1:3" x14ac:dyDescent="0.25">
      <c r="A72" s="15" t="s">
        <v>84</v>
      </c>
      <c r="B72" s="10" t="s">
        <v>82</v>
      </c>
      <c r="C72" s="30">
        <v>1</v>
      </c>
    </row>
    <row r="73" spans="1:3" x14ac:dyDescent="0.25">
      <c r="A73" s="15" t="s">
        <v>84</v>
      </c>
      <c r="B73" s="10" t="s">
        <v>80</v>
      </c>
      <c r="C73" s="30">
        <v>1</v>
      </c>
    </row>
    <row r="74" spans="1:3" x14ac:dyDescent="0.25">
      <c r="A74" s="15" t="s">
        <v>84</v>
      </c>
      <c r="B74" s="10" t="s">
        <v>64</v>
      </c>
      <c r="C74" s="30">
        <v>1</v>
      </c>
    </row>
    <row r="75" spans="1:3" x14ac:dyDescent="0.25">
      <c r="A75" s="15" t="s">
        <v>84</v>
      </c>
      <c r="B75" s="11" t="s">
        <v>65</v>
      </c>
      <c r="C75" s="30">
        <v>1</v>
      </c>
    </row>
    <row r="76" spans="1:3" x14ac:dyDescent="0.25">
      <c r="A76" s="15" t="s">
        <v>84</v>
      </c>
      <c r="B76" s="11" t="s">
        <v>69</v>
      </c>
      <c r="C76" s="30">
        <v>1</v>
      </c>
    </row>
    <row r="77" spans="1:3" x14ac:dyDescent="0.25">
      <c r="A77" s="15" t="s">
        <v>84</v>
      </c>
      <c r="B77" s="12" t="s">
        <v>73</v>
      </c>
      <c r="C77" s="31">
        <v>1</v>
      </c>
    </row>
    <row r="78" spans="1:3" x14ac:dyDescent="0.25">
      <c r="A78" s="15" t="s">
        <v>84</v>
      </c>
      <c r="B78" s="12" t="s">
        <v>74</v>
      </c>
      <c r="C78" s="31">
        <v>1</v>
      </c>
    </row>
    <row r="79" spans="1:3" x14ac:dyDescent="0.25">
      <c r="A79" s="15" t="s">
        <v>84</v>
      </c>
      <c r="B79" s="12" t="s">
        <v>109</v>
      </c>
      <c r="C79" s="31">
        <v>1</v>
      </c>
    </row>
    <row r="80" spans="1:3" x14ac:dyDescent="0.25">
      <c r="A80" s="15" t="s">
        <v>99</v>
      </c>
      <c r="B80" s="10" t="s">
        <v>107</v>
      </c>
      <c r="C80" s="31">
        <v>1</v>
      </c>
    </row>
    <row r="81" spans="1:3" x14ac:dyDescent="0.25">
      <c r="A81" s="15" t="s">
        <v>99</v>
      </c>
      <c r="B81" s="10" t="s">
        <v>80</v>
      </c>
      <c r="C81" s="31">
        <v>1</v>
      </c>
    </row>
    <row r="82" spans="1:3" x14ac:dyDescent="0.25">
      <c r="A82" s="15" t="s">
        <v>99</v>
      </c>
      <c r="B82" s="12" t="s">
        <v>108</v>
      </c>
      <c r="C82" s="31">
        <v>1</v>
      </c>
    </row>
    <row r="83" spans="1:3" x14ac:dyDescent="0.25">
      <c r="A83" s="15" t="s">
        <v>100</v>
      </c>
      <c r="B83" s="10" t="s">
        <v>107</v>
      </c>
      <c r="C83" s="31">
        <v>1</v>
      </c>
    </row>
    <row r="84" spans="1:3" x14ac:dyDescent="0.25">
      <c r="A84" s="15" t="s">
        <v>100</v>
      </c>
      <c r="B84" s="10" t="s">
        <v>80</v>
      </c>
      <c r="C84" s="31">
        <v>1</v>
      </c>
    </row>
    <row r="85" spans="1:3" x14ac:dyDescent="0.25">
      <c r="A85" s="15" t="s">
        <v>100</v>
      </c>
      <c r="B85" s="12" t="s">
        <v>108</v>
      </c>
      <c r="C85" s="31">
        <v>1</v>
      </c>
    </row>
    <row r="86" spans="1:3" x14ac:dyDescent="0.25">
      <c r="A86" s="60"/>
      <c r="B86" s="58" t="s">
        <v>116</v>
      </c>
      <c r="C86" s="59">
        <f>SUM(C71:C85)</f>
        <v>15</v>
      </c>
    </row>
    <row r="87" spans="1:3" ht="13.8" thickBot="1" x14ac:dyDescent="0.3">
      <c r="A87" s="61"/>
      <c r="B87" s="62"/>
      <c r="C87" s="63"/>
    </row>
  </sheetData>
  <phoneticPr fontId="13" type="noConversion"/>
  <printOptions horizontalCentered="1"/>
  <pageMargins left="0.74803149606299213" right="0.41" top="0.17" bottom="0.6" header="0" footer="0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4:I35"/>
  <sheetViews>
    <sheetView tabSelected="1" topLeftCell="A4" zoomScaleNormal="100" workbookViewId="0">
      <selection activeCell="I6" sqref="I6"/>
    </sheetView>
  </sheetViews>
  <sheetFormatPr baseColWidth="10" defaultRowHeight="13.2" x14ac:dyDescent="0.25"/>
  <cols>
    <col min="1" max="1" width="16.5546875" customWidth="1"/>
    <col min="2" max="2" width="32.5546875" bestFit="1" customWidth="1"/>
    <col min="3" max="3" width="11.6640625" bestFit="1" customWidth="1"/>
    <col min="4" max="9" width="18.88671875" customWidth="1"/>
  </cols>
  <sheetData>
    <row r="4" spans="1:9" x14ac:dyDescent="0.25">
      <c r="I4" s="95" t="s">
        <v>136</v>
      </c>
    </row>
    <row r="6" spans="1:9" ht="17.399999999999999" x14ac:dyDescent="0.3">
      <c r="A6" s="4" t="s">
        <v>75</v>
      </c>
    </row>
    <row r="7" spans="1:9" ht="17.399999999999999" x14ac:dyDescent="0.3">
      <c r="A7" s="4" t="s">
        <v>130</v>
      </c>
      <c r="B7" s="4"/>
    </row>
    <row r="9" spans="1:9" ht="30.6" x14ac:dyDescent="0.25">
      <c r="A9" s="195" t="s">
        <v>111</v>
      </c>
      <c r="B9" s="195" t="s">
        <v>66</v>
      </c>
      <c r="C9" s="193" t="s">
        <v>145</v>
      </c>
      <c r="D9" s="157" t="s">
        <v>22</v>
      </c>
      <c r="E9" s="196" t="s">
        <v>25</v>
      </c>
      <c r="F9" s="157" t="s">
        <v>23</v>
      </c>
      <c r="G9" s="196" t="s">
        <v>26</v>
      </c>
      <c r="H9" s="157" t="s">
        <v>24</v>
      </c>
      <c r="I9" s="158" t="s">
        <v>146</v>
      </c>
    </row>
    <row r="10" spans="1:9" x14ac:dyDescent="0.25">
      <c r="A10" s="195"/>
      <c r="B10" s="195"/>
      <c r="C10" s="194"/>
      <c r="D10" s="81">
        <v>0.01</v>
      </c>
      <c r="E10" s="196"/>
      <c r="F10" s="81">
        <v>0.01</v>
      </c>
      <c r="G10" s="196"/>
      <c r="H10" s="81">
        <v>0.01</v>
      </c>
      <c r="I10" s="159"/>
    </row>
    <row r="11" spans="1:9" x14ac:dyDescent="0.25">
      <c r="A11" s="82" t="s">
        <v>123</v>
      </c>
      <c r="B11" s="82" t="s">
        <v>45</v>
      </c>
      <c r="C11" s="83">
        <f>+'RR HH'!F45</f>
        <v>35.31</v>
      </c>
      <c r="D11" s="83">
        <f>+D10*C11</f>
        <v>0.35310000000000002</v>
      </c>
      <c r="E11" s="83">
        <f>+D11+C11</f>
        <v>35.6631</v>
      </c>
      <c r="F11" s="83">
        <f>+F10*E11</f>
        <v>0.35663100000000003</v>
      </c>
      <c r="G11" s="83">
        <f>+F11+E11</f>
        <v>36.019731</v>
      </c>
      <c r="H11" s="83">
        <f>+H10*G11</f>
        <v>0.36019730999999999</v>
      </c>
      <c r="I11" s="84">
        <f>+H11+G11</f>
        <v>36.379928309999997</v>
      </c>
    </row>
    <row r="12" spans="1:9" x14ac:dyDescent="0.25">
      <c r="A12" s="82" t="s">
        <v>124</v>
      </c>
      <c r="B12" s="82" t="s">
        <v>45</v>
      </c>
      <c r="C12" s="83">
        <f>+'RR HH'!F72</f>
        <v>22.470000000000002</v>
      </c>
      <c r="D12" s="83">
        <f>+D10*C12</f>
        <v>0.22470000000000004</v>
      </c>
      <c r="E12" s="83">
        <f>+D12+C12</f>
        <v>22.694700000000001</v>
      </c>
      <c r="F12" s="83">
        <f>+F10*E12</f>
        <v>0.22694700000000001</v>
      </c>
      <c r="G12" s="83">
        <f>+F12+E12</f>
        <v>22.921647</v>
      </c>
      <c r="H12" s="83">
        <f>+H10*G12</f>
        <v>0.22921647000000001</v>
      </c>
      <c r="I12" s="84">
        <f>+H12+G12</f>
        <v>23.150863470000001</v>
      </c>
    </row>
    <row r="13" spans="1:9" x14ac:dyDescent="0.25">
      <c r="A13" s="82" t="s">
        <v>2</v>
      </c>
      <c r="B13" s="82" t="s">
        <v>45</v>
      </c>
      <c r="C13" s="83">
        <f>+'RR HH'!F88</f>
        <v>10.700000000000001</v>
      </c>
      <c r="D13" s="83">
        <f>+D10*C13</f>
        <v>0.10700000000000001</v>
      </c>
      <c r="E13" s="83">
        <f>+D13+C13</f>
        <v>10.807</v>
      </c>
      <c r="F13" s="83">
        <f>+F10*E13</f>
        <v>0.10807</v>
      </c>
      <c r="G13" s="83">
        <f>+F13+E13</f>
        <v>10.91507</v>
      </c>
      <c r="H13" s="83">
        <f>+H10*G13</f>
        <v>0.1091507</v>
      </c>
      <c r="I13" s="84">
        <f>+H13+G13</f>
        <v>11.024220700000001</v>
      </c>
    </row>
    <row r="14" spans="1:9" x14ac:dyDescent="0.25">
      <c r="A14" s="82" t="s">
        <v>106</v>
      </c>
      <c r="B14" s="82" t="s">
        <v>45</v>
      </c>
      <c r="C14" s="83">
        <f>+'RR HH'!F103</f>
        <v>10.700000000000001</v>
      </c>
      <c r="D14" s="83">
        <f>+D10*C14</f>
        <v>0.10700000000000001</v>
      </c>
      <c r="E14" s="83">
        <f>+D14+C14</f>
        <v>10.807</v>
      </c>
      <c r="F14" s="83">
        <f>+F10*E14</f>
        <v>0.10807</v>
      </c>
      <c r="G14" s="83">
        <f>+F14+E14</f>
        <v>10.91507</v>
      </c>
      <c r="H14" s="83">
        <f>+H10*G14</f>
        <v>0.1091507</v>
      </c>
      <c r="I14" s="84">
        <f>+H14+G14</f>
        <v>11.024220700000001</v>
      </c>
    </row>
    <row r="17" spans="1:9" ht="30.6" x14ac:dyDescent="0.25">
      <c r="A17" s="191" t="s">
        <v>111</v>
      </c>
      <c r="B17" s="191" t="s">
        <v>66</v>
      </c>
      <c r="C17" s="193" t="s">
        <v>145</v>
      </c>
      <c r="D17" s="157" t="s">
        <v>22</v>
      </c>
      <c r="E17" s="193" t="s">
        <v>25</v>
      </c>
      <c r="F17" s="157" t="s">
        <v>23</v>
      </c>
      <c r="G17" s="193" t="s">
        <v>26</v>
      </c>
      <c r="H17" s="157" t="s">
        <v>24</v>
      </c>
      <c r="I17" s="158" t="s">
        <v>146</v>
      </c>
    </row>
    <row r="18" spans="1:9" x14ac:dyDescent="0.25">
      <c r="A18" s="192"/>
      <c r="B18" s="192"/>
      <c r="C18" s="194"/>
      <c r="D18" s="81">
        <v>0.01</v>
      </c>
      <c r="E18" s="194"/>
      <c r="F18" s="81">
        <v>0.01</v>
      </c>
      <c r="G18" s="194"/>
      <c r="H18" s="81">
        <v>0.01</v>
      </c>
      <c r="I18" s="159"/>
    </row>
    <row r="19" spans="1:9" ht="26.4" x14ac:dyDescent="0.25">
      <c r="A19" s="82" t="s">
        <v>123</v>
      </c>
      <c r="B19" s="85" t="s">
        <v>67</v>
      </c>
      <c r="C19" s="83">
        <f>+'INSTR-HERR-VEHICULOS'!U67</f>
        <v>23.387698412698413</v>
      </c>
      <c r="D19" s="83">
        <f>+$D$18*C19</f>
        <v>0.23387698412698413</v>
      </c>
      <c r="E19" s="83">
        <f>+D19+C19</f>
        <v>23.621575396825396</v>
      </c>
      <c r="F19" s="83">
        <f>+$F$18*E19</f>
        <v>0.23621575396825395</v>
      </c>
      <c r="G19" s="83">
        <f>+F19+E19</f>
        <v>23.857791150793648</v>
      </c>
      <c r="H19" s="83">
        <f>+$H$18*G19</f>
        <v>0.2385779115079365</v>
      </c>
      <c r="I19" s="84">
        <f>+H19+G19</f>
        <v>24.096369062301584</v>
      </c>
    </row>
    <row r="20" spans="1:9" ht="26.4" x14ac:dyDescent="0.25">
      <c r="A20" s="82" t="s">
        <v>124</v>
      </c>
      <c r="B20" s="85" t="s">
        <v>67</v>
      </c>
      <c r="C20" s="83">
        <f>+'INSTR-HERR-VEHICULOS'!V67</f>
        <v>16.964285714285715</v>
      </c>
      <c r="D20" s="83">
        <f>+$D$18*C20</f>
        <v>0.16964285714285715</v>
      </c>
      <c r="E20" s="83">
        <f>+D20+C20</f>
        <v>17.133928571428573</v>
      </c>
      <c r="F20" s="83">
        <f>+$F$18*E20</f>
        <v>0.17133928571428572</v>
      </c>
      <c r="G20" s="83">
        <f>+F20+E20</f>
        <v>17.305267857142859</v>
      </c>
      <c r="H20" s="83">
        <f>+$H$18*G20</f>
        <v>0.17305267857142859</v>
      </c>
      <c r="I20" s="84">
        <f>+H20+G20</f>
        <v>17.478320535714289</v>
      </c>
    </row>
    <row r="21" spans="1:9" ht="26.4" x14ac:dyDescent="0.25">
      <c r="A21" s="82" t="s">
        <v>2</v>
      </c>
      <c r="B21" s="85" t="s">
        <v>67</v>
      </c>
      <c r="C21" s="83">
        <f>+'INSTR-HERR-VEHICULOS'!W67</f>
        <v>8.3376984126984155</v>
      </c>
      <c r="D21" s="83">
        <f>+$D$18*C21</f>
        <v>8.3376984126984161E-2</v>
      </c>
      <c r="E21" s="83">
        <f>+D21+C21</f>
        <v>8.4210753968253993</v>
      </c>
      <c r="F21" s="83">
        <f>+$F$18*E21</f>
        <v>8.421075396825399E-2</v>
      </c>
      <c r="G21" s="83">
        <f>+F21+E21</f>
        <v>8.505286150793653</v>
      </c>
      <c r="H21" s="83">
        <f>+$H$18*G21</f>
        <v>8.5052861507936534E-2</v>
      </c>
      <c r="I21" s="84">
        <f>+H21+G21</f>
        <v>8.5903390123015892</v>
      </c>
    </row>
    <row r="22" spans="1:9" ht="26.4" x14ac:dyDescent="0.25">
      <c r="A22" s="82" t="s">
        <v>106</v>
      </c>
      <c r="B22" s="85" t="s">
        <v>67</v>
      </c>
      <c r="C22" s="83">
        <f>+'INSTR-HERR-VEHICULOS'!X67</f>
        <v>8.3446428571428584</v>
      </c>
      <c r="D22" s="83">
        <f>+$D$18*C22</f>
        <v>8.3446428571428588E-2</v>
      </c>
      <c r="E22" s="83">
        <f>+D22+C22</f>
        <v>8.4280892857142877</v>
      </c>
      <c r="F22" s="83">
        <f>+$F$18*E22</f>
        <v>8.4280892857142881E-2</v>
      </c>
      <c r="G22" s="83">
        <f>+F22+E22</f>
        <v>8.5123701785714303</v>
      </c>
      <c r="H22" s="83">
        <f>+$H$18*G22</f>
        <v>8.5123701785714309E-2</v>
      </c>
      <c r="I22" s="84">
        <f>+H22+G22</f>
        <v>8.5974938803571455</v>
      </c>
    </row>
    <row r="23" spans="1:9" x14ac:dyDescent="0.25">
      <c r="B23" s="79"/>
      <c r="C23" s="22"/>
      <c r="D23" s="22"/>
      <c r="E23" s="22"/>
      <c r="F23" s="22"/>
      <c r="G23" s="22"/>
      <c r="H23" s="22"/>
      <c r="I23" s="80"/>
    </row>
    <row r="24" spans="1:9" x14ac:dyDescent="0.25">
      <c r="B24" s="79"/>
      <c r="C24" s="22"/>
      <c r="D24" s="22"/>
      <c r="E24" s="22"/>
      <c r="F24" s="22"/>
      <c r="G24" s="22"/>
      <c r="H24" s="22"/>
      <c r="I24" s="80"/>
    </row>
    <row r="25" spans="1:9" ht="30.6" x14ac:dyDescent="0.25">
      <c r="A25" s="191" t="s">
        <v>111</v>
      </c>
      <c r="B25" s="191" t="s">
        <v>66</v>
      </c>
      <c r="C25" s="193" t="s">
        <v>145</v>
      </c>
      <c r="D25" s="157" t="s">
        <v>22</v>
      </c>
      <c r="E25" s="193" t="s">
        <v>25</v>
      </c>
      <c r="F25" s="157" t="s">
        <v>23</v>
      </c>
      <c r="G25" s="193" t="s">
        <v>26</v>
      </c>
      <c r="H25" s="157" t="s">
        <v>24</v>
      </c>
      <c r="I25" s="158" t="s">
        <v>146</v>
      </c>
    </row>
    <row r="26" spans="1:9" x14ac:dyDescent="0.25">
      <c r="A26" s="192"/>
      <c r="B26" s="192"/>
      <c r="C26" s="194"/>
      <c r="D26" s="81">
        <v>0.01</v>
      </c>
      <c r="E26" s="194"/>
      <c r="F26" s="81">
        <v>0.01</v>
      </c>
      <c r="G26" s="194"/>
      <c r="H26" s="81">
        <v>0.01</v>
      </c>
      <c r="I26" s="159"/>
    </row>
    <row r="27" spans="1:9" x14ac:dyDescent="0.25">
      <c r="A27" s="82" t="s">
        <v>123</v>
      </c>
      <c r="B27" s="85" t="s">
        <v>72</v>
      </c>
      <c r="C27" s="83">
        <f>+LOGISTICA!C21</f>
        <v>12</v>
      </c>
      <c r="D27" s="83">
        <f>+$D$26*C27</f>
        <v>0.12</v>
      </c>
      <c r="E27" s="83">
        <f>+D27+C27</f>
        <v>12.12</v>
      </c>
      <c r="F27" s="83">
        <f>+$F$26*E27</f>
        <v>0.12119999999999999</v>
      </c>
      <c r="G27" s="83">
        <f>+F27+E27</f>
        <v>12.241199999999999</v>
      </c>
      <c r="H27" s="83">
        <f>+$H$26*G27</f>
        <v>0.12241199999999999</v>
      </c>
      <c r="I27" s="84">
        <f>+H27+G27</f>
        <v>12.363612</v>
      </c>
    </row>
    <row r="28" spans="1:9" x14ac:dyDescent="0.25">
      <c r="A28" s="82" t="s">
        <v>124</v>
      </c>
      <c r="B28" s="85" t="s">
        <v>72</v>
      </c>
      <c r="C28" s="83">
        <f>+LOGISTICA!C48</f>
        <v>25</v>
      </c>
      <c r="D28" s="83">
        <f>+$D$26*C28</f>
        <v>0.25</v>
      </c>
      <c r="E28" s="83">
        <f>+D28+C28</f>
        <v>25.25</v>
      </c>
      <c r="F28" s="83">
        <f>+$F$26*E28</f>
        <v>0.2525</v>
      </c>
      <c r="G28" s="83">
        <f>+F28+E28</f>
        <v>25.502500000000001</v>
      </c>
      <c r="H28" s="83">
        <f>+$H$26*G28</f>
        <v>0.255025</v>
      </c>
      <c r="I28" s="84">
        <f>+H28+G28</f>
        <v>25.757525000000001</v>
      </c>
    </row>
    <row r="29" spans="1:9" x14ac:dyDescent="0.25">
      <c r="A29" s="82" t="s">
        <v>2</v>
      </c>
      <c r="B29" s="85" t="s">
        <v>72</v>
      </c>
      <c r="C29" s="83">
        <f>+LOGISTICA!C69</f>
        <v>19</v>
      </c>
      <c r="D29" s="83">
        <f>+$D$26*C29</f>
        <v>0.19</v>
      </c>
      <c r="E29" s="83">
        <f>+D29+C29</f>
        <v>19.190000000000001</v>
      </c>
      <c r="F29" s="83">
        <f>+$F$26*E29</f>
        <v>0.19190000000000002</v>
      </c>
      <c r="G29" s="83">
        <f>+F29+E29</f>
        <v>19.381900000000002</v>
      </c>
      <c r="H29" s="83">
        <f>+$H$26*G29</f>
        <v>0.19381900000000002</v>
      </c>
      <c r="I29" s="84">
        <f>+H29+G29</f>
        <v>19.575719000000003</v>
      </c>
    </row>
    <row r="30" spans="1:9" x14ac:dyDescent="0.25">
      <c r="A30" s="82" t="s">
        <v>106</v>
      </c>
      <c r="B30" s="85" t="s">
        <v>72</v>
      </c>
      <c r="C30" s="83">
        <f>+LOGISTICA!C86</f>
        <v>15</v>
      </c>
      <c r="D30" s="83">
        <f>+$D$26*C30</f>
        <v>0.15</v>
      </c>
      <c r="E30" s="83">
        <f>+D30+C30</f>
        <v>15.15</v>
      </c>
      <c r="F30" s="83">
        <f>+$F$26*E30</f>
        <v>0.1515</v>
      </c>
      <c r="G30" s="83">
        <f>+F30+E30</f>
        <v>15.301500000000001</v>
      </c>
      <c r="H30" s="83">
        <f>+$H$26*G30</f>
        <v>0.15301500000000001</v>
      </c>
      <c r="I30" s="84">
        <f>+H30+G30</f>
        <v>15.454515000000001</v>
      </c>
    </row>
    <row r="33" spans="4:8" x14ac:dyDescent="0.25">
      <c r="D33" s="20"/>
      <c r="E33" s="23"/>
      <c r="F33" s="20"/>
      <c r="G33" s="23"/>
      <c r="H33" s="20"/>
    </row>
    <row r="34" spans="4:8" x14ac:dyDescent="0.25">
      <c r="D34" s="21"/>
      <c r="E34" s="23"/>
      <c r="F34" s="21"/>
      <c r="G34" s="23"/>
      <c r="H34" s="21"/>
    </row>
    <row r="35" spans="4:8" x14ac:dyDescent="0.25">
      <c r="D35" s="22"/>
      <c r="E35" s="22"/>
      <c r="F35" s="22"/>
      <c r="G35" s="22"/>
      <c r="H35" s="22"/>
    </row>
  </sheetData>
  <mergeCells count="15">
    <mergeCell ref="A9:A10"/>
    <mergeCell ref="C9:C10"/>
    <mergeCell ref="E9:E10"/>
    <mergeCell ref="G9:G10"/>
    <mergeCell ref="B9:B10"/>
    <mergeCell ref="A25:A26"/>
    <mergeCell ref="G25:G26"/>
    <mergeCell ref="B17:B18"/>
    <mergeCell ref="C17:C18"/>
    <mergeCell ref="E17:E18"/>
    <mergeCell ref="G17:G18"/>
    <mergeCell ref="B25:B26"/>
    <mergeCell ref="C25:C26"/>
    <mergeCell ref="E25:E26"/>
    <mergeCell ref="A17:A18"/>
  </mergeCells>
  <phoneticPr fontId="13" type="noConversion"/>
  <pageMargins left="0.74803149606299213" right="0.74803149606299213" top="0.47" bottom="0.36" header="0" footer="0"/>
  <pageSetup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3:E14"/>
  <sheetViews>
    <sheetView zoomScaleNormal="100" workbookViewId="0">
      <selection activeCell="C11" sqref="C11"/>
    </sheetView>
  </sheetViews>
  <sheetFormatPr baseColWidth="10" defaultRowHeight="13.2" x14ac:dyDescent="0.25"/>
  <cols>
    <col min="1" max="1" width="16.44140625" bestFit="1" customWidth="1"/>
    <col min="2" max="2" width="45.5546875" customWidth="1"/>
    <col min="3" max="3" width="25.109375" customWidth="1"/>
    <col min="5" max="5" width="23.33203125" customWidth="1"/>
  </cols>
  <sheetData>
    <row r="3" spans="1:5" x14ac:dyDescent="0.25">
      <c r="C3" s="95" t="s">
        <v>136</v>
      </c>
    </row>
    <row r="4" spans="1:5" x14ac:dyDescent="0.25">
      <c r="C4" s="95"/>
    </row>
    <row r="6" spans="1:5" x14ac:dyDescent="0.25">
      <c r="A6" s="198" t="s">
        <v>111</v>
      </c>
      <c r="B6" s="198" t="s">
        <v>66</v>
      </c>
      <c r="C6" s="197" t="s">
        <v>147</v>
      </c>
    </row>
    <row r="7" spans="1:5" x14ac:dyDescent="0.25">
      <c r="A7" s="198"/>
      <c r="B7" s="198"/>
      <c r="C7" s="197"/>
    </row>
    <row r="8" spans="1:5" ht="15.6" x14ac:dyDescent="0.3">
      <c r="A8" s="87" t="s">
        <v>123</v>
      </c>
      <c r="B8" s="160" t="s">
        <v>76</v>
      </c>
      <c r="C8" s="171">
        <f>+'ADM Y UTILIDADES'!I11+'ADM Y UTILIDADES'!I19+'ADM Y UTILIDADES'!I27</f>
        <v>72.839909372301577</v>
      </c>
    </row>
    <row r="9" spans="1:5" ht="15.6" x14ac:dyDescent="0.3">
      <c r="A9" s="87" t="s">
        <v>124</v>
      </c>
      <c r="B9" s="160" t="s">
        <v>76</v>
      </c>
      <c r="C9" s="171">
        <f>+'ADM Y UTILIDADES'!I12+'ADM Y UTILIDADES'!I20+'ADM Y UTILIDADES'!I28</f>
        <v>66.386709005714295</v>
      </c>
    </row>
    <row r="10" spans="1:5" ht="15.6" x14ac:dyDescent="0.3">
      <c r="A10" s="87" t="s">
        <v>2</v>
      </c>
      <c r="B10" s="160" t="s">
        <v>76</v>
      </c>
      <c r="C10" s="171">
        <f>+'ADM Y UTILIDADES'!I13+'ADM Y UTILIDADES'!I21+'ADM Y UTILIDADES'!I29</f>
        <v>39.190278712301591</v>
      </c>
    </row>
    <row r="11" spans="1:5" ht="15.6" x14ac:dyDescent="0.3">
      <c r="A11" s="87" t="s">
        <v>106</v>
      </c>
      <c r="B11" s="160" t="s">
        <v>76</v>
      </c>
      <c r="C11" s="171">
        <f>+'ADM Y UTILIDADES'!I14+'ADM Y UTILIDADES'!I22+'ADM Y UTILIDADES'!I30</f>
        <v>35.07622958035715</v>
      </c>
    </row>
    <row r="12" spans="1:5" ht="17.399999999999999" x14ac:dyDescent="0.3">
      <c r="A12" s="199" t="s">
        <v>129</v>
      </c>
      <c r="B12" s="200"/>
      <c r="C12" s="86">
        <f>SUM(C8:C11)</f>
        <v>213.4931266706746</v>
      </c>
    </row>
    <row r="14" spans="1:5" x14ac:dyDescent="0.25">
      <c r="E14" s="104"/>
    </row>
  </sheetData>
  <mergeCells count="4">
    <mergeCell ref="C6:C7"/>
    <mergeCell ref="A6:A7"/>
    <mergeCell ref="A12:B12"/>
    <mergeCell ref="B6:B7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RR HH</vt:lpstr>
      <vt:lpstr>INSTR-HERR-VEHICULOS</vt:lpstr>
      <vt:lpstr>LOGISTICA</vt:lpstr>
      <vt:lpstr>ADM Y UTILIDADES</vt:lpstr>
      <vt:lpstr>RESUMEN REGION 2</vt:lpstr>
      <vt:lpstr>'ADM Y UTILIDADES'!Área_de_impresión</vt:lpstr>
      <vt:lpstr>'INSTR-HERR-VEHICULOS'!Área_de_impresión</vt:lpstr>
      <vt:lpstr>LOGISTICA!Área_de_impresión</vt:lpstr>
      <vt:lpstr>'RESUMEN REGION 2'!Área_de_impresión</vt:lpstr>
      <vt:lpstr>'RR HH'!Área_de_impresión</vt:lpstr>
      <vt:lpstr>'RR HH'!Títulos_a_imprimir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Nancy Patty</cp:lastModifiedBy>
  <cp:lastPrinted>2013-04-03T16:12:44Z</cp:lastPrinted>
  <dcterms:created xsi:type="dcterms:W3CDTF">2006-10-21T16:32:25Z</dcterms:created>
  <dcterms:modified xsi:type="dcterms:W3CDTF">2016-07-01T22:00:24Z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